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https://gavsinglobal.sharepoint.com/sites/GAVSExecutionPlaybook/Shared Documents/General/3 Readiness/3.2 SOPs/3.2.1 Service Tower SOPs/Service Desk/"/>
    </mc:Choice>
  </mc:AlternateContent>
  <xr:revisionPtr revIDLastSave="0" documentId="8_{1CA40124-4285-455A-A5D1-2B9AF72D23EE}" xr6:coauthVersionLast="47" xr6:coauthVersionMax="47" xr10:uidLastSave="{00000000-0000-0000-0000-000000000000}"/>
  <bookViews>
    <workbookView xWindow="-120" yWindow="-120" windowWidth="20730" windowHeight="11160" tabRatio="828" xr2:uid="{00000000-000D-0000-FFFF-FFFF00000000}"/>
  </bookViews>
  <sheets>
    <sheet name="Header" sheetId="22" r:id="rId1"/>
    <sheet name="1. Introduction" sheetId="4" r:id="rId2"/>
    <sheet name="QA - Auto Scoring" sheetId="18" r:id="rId3"/>
    <sheet name="QA - Manual Scoring" sheetId="21" r:id="rId4"/>
    <sheet name="DataValidation" sheetId="13" state="hidden" r:id="rId5"/>
    <sheet name="2x2 Grid Output" sheetId="7" state="veryHidden" r:id="rId6"/>
  </sheets>
  <definedNames>
    <definedName name="CallScores">DataValidation!$A$11:$A$15</definedName>
    <definedName name="_xlnm.Print_Area" localSheetId="2">'QA - Auto Scoring'!$A$1:$D$41</definedName>
    <definedName name="_xlnm.Print_Area" localSheetId="3">'QA - Manual Scoring'!$A$1:$E$43</definedName>
    <definedName name="Ratings">DataValidation!$A$11:$A$14</definedName>
    <definedName name="TicketScores">DataValidation!$A$6:$A$8</definedName>
    <definedName name="YesNo">DataValidation!$A$2:$A$3</definedName>
    <definedName name="YesNoNotApplicable">DataValidation!$A$6:$A$8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9" i="4" l="1"/>
  <c r="N8" i="4"/>
  <c r="N7" i="4"/>
  <c r="A14" i="13"/>
  <c r="D36" i="21" l="1"/>
  <c r="C36" i="21"/>
  <c r="C26" i="18" l="1" a="1"/>
  <c r="C26" i="18" s="1"/>
  <c r="D26" i="18" a="1"/>
  <c r="D26" i="18" s="1"/>
  <c r="C38" i="18" a="1"/>
  <c r="C38" i="18" s="1"/>
  <c r="C39" i="18" a="1"/>
  <c r="C39" i="18" s="1"/>
  <c r="D39" i="18" a="1"/>
  <c r="D39" i="18" s="1"/>
  <c r="D38" i="18" a="1"/>
  <c r="D38" i="18" s="1"/>
  <c r="C34" i="18" a="1"/>
  <c r="C34" i="18" s="1"/>
  <c r="D34" i="18" a="1"/>
  <c r="D34" i="18" s="1"/>
  <c r="C41" i="21" l="1"/>
  <c r="D41" i="21"/>
  <c r="D26" i="21"/>
  <c r="D40" i="21" s="1"/>
  <c r="C26" i="21"/>
  <c r="C40" i="21" s="1"/>
  <c r="A13" i="13"/>
  <c r="A12" i="13"/>
  <c r="A11" i="13"/>
  <c r="A7" i="13"/>
  <c r="A6" i="13"/>
  <c r="C40" i="18" l="1"/>
  <c r="C41" i="18" s="1"/>
  <c r="D40" i="18"/>
  <c r="D41" i="18" s="1"/>
  <c r="C42" i="21"/>
  <c r="C43" i="21" s="1"/>
  <c r="D42" i="21"/>
  <c r="D43" i="21" s="1"/>
  <c r="D5" i="7" l="1"/>
  <c r="C5" i="7"/>
  <c r="F66" i="7"/>
  <c r="F61" i="7"/>
  <c r="F56" i="7"/>
  <c r="Q56" i="7" s="1"/>
  <c r="F63" i="7"/>
  <c r="H63" i="7" s="1"/>
  <c r="F58" i="7"/>
  <c r="F35" i="7"/>
  <c r="L35" i="7" s="1"/>
  <c r="F20" i="7"/>
  <c r="Q20" i="7" s="1"/>
  <c r="F29" i="7"/>
  <c r="F28" i="7"/>
  <c r="O28" i="7" s="1"/>
  <c r="F18" i="7"/>
  <c r="K18" i="7" s="1"/>
  <c r="F52" i="7"/>
  <c r="Q52" i="7"/>
  <c r="F57" i="7"/>
  <c r="T57" i="7" s="1"/>
  <c r="F44" i="7"/>
  <c r="I44" i="7" s="1"/>
  <c r="F42" i="7"/>
  <c r="K42" i="7" s="1"/>
  <c r="F33" i="7"/>
  <c r="R33" i="7" s="1"/>
  <c r="F22" i="7"/>
  <c r="K22" i="7" s="1"/>
  <c r="F21" i="7"/>
  <c r="F51" i="7"/>
  <c r="R51" i="7" s="1"/>
  <c r="F62" i="7"/>
  <c r="N62" i="7" s="1"/>
  <c r="F54" i="7"/>
  <c r="I54" i="7" s="1"/>
  <c r="F64" i="7"/>
  <c r="F36" i="7"/>
  <c r="L36" i="7" s="1"/>
  <c r="F67" i="7"/>
  <c r="K67" i="7" s="1"/>
  <c r="F49" i="7"/>
  <c r="Q49" i="7" s="1"/>
  <c r="F23" i="7"/>
  <c r="H23" i="7" s="1"/>
  <c r="I23" i="7"/>
  <c r="F47" i="7"/>
  <c r="N47" i="7" s="1"/>
  <c r="T66" i="7"/>
  <c r="L66" i="7"/>
  <c r="H66" i="7"/>
  <c r="I49" i="7"/>
  <c r="H49" i="7"/>
  <c r="T49" i="7"/>
  <c r="N49" i="7"/>
  <c r="I36" i="7"/>
  <c r="K54" i="7"/>
  <c r="O54" i="7"/>
  <c r="Q54" i="7"/>
  <c r="K51" i="7"/>
  <c r="H22" i="7"/>
  <c r="R22" i="7"/>
  <c r="N22" i="7"/>
  <c r="L42" i="7"/>
  <c r="R42" i="7"/>
  <c r="T18" i="7"/>
  <c r="I29" i="7"/>
  <c r="Q29" i="7"/>
  <c r="O29" i="7"/>
  <c r="R29" i="7"/>
  <c r="N29" i="7"/>
  <c r="I63" i="7"/>
  <c r="L63" i="7"/>
  <c r="N63" i="7"/>
  <c r="R23" i="7"/>
  <c r="R64" i="7"/>
  <c r="H64" i="7"/>
  <c r="N64" i="7"/>
  <c r="L21" i="7"/>
  <c r="I21" i="7"/>
  <c r="H21" i="7"/>
  <c r="N21" i="7"/>
  <c r="Q44" i="7"/>
  <c r="H44" i="7"/>
  <c r="K52" i="7"/>
  <c r="K28" i="7"/>
  <c r="L28" i="7"/>
  <c r="R28" i="7"/>
  <c r="N28" i="7"/>
  <c r="H28" i="7"/>
  <c r="T28" i="7"/>
  <c r="Q58" i="7"/>
  <c r="L58" i="7"/>
  <c r="H58" i="7"/>
  <c r="K58" i="7"/>
  <c r="I58" i="7"/>
  <c r="N58" i="7"/>
  <c r="R58" i="7"/>
  <c r="O58" i="7"/>
  <c r="T58" i="7"/>
  <c r="K56" i="7"/>
  <c r="O56" i="7"/>
  <c r="R20" i="7"/>
  <c r="I52" i="7"/>
  <c r="I61" i="7"/>
  <c r="H61" i="7"/>
  <c r="T61" i="7"/>
  <c r="K61" i="7"/>
  <c r="O61" i="7"/>
  <c r="L61" i="7"/>
  <c r="Q61" i="7"/>
  <c r="R61" i="7"/>
  <c r="N61" i="7"/>
  <c r="R67" i="7"/>
  <c r="K33" i="7"/>
  <c r="L33" i="7"/>
  <c r="O33" i="7"/>
  <c r="H33" i="7"/>
  <c r="I33" i="7"/>
  <c r="N33" i="7"/>
  <c r="Q33" i="7"/>
  <c r="T33" i="7"/>
  <c r="O52" i="7"/>
  <c r="T52" i="7"/>
  <c r="R52" i="7"/>
  <c r="H52" i="7"/>
  <c r="N52" i="7"/>
  <c r="L52" i="7"/>
  <c r="L56" i="7"/>
  <c r="R56" i="7"/>
  <c r="I56" i="7"/>
  <c r="T56" i="7"/>
  <c r="H56" i="7"/>
  <c r="N56" i="7"/>
  <c r="Q47" i="7"/>
  <c r="O47" i="7"/>
  <c r="T47" i="7"/>
  <c r="H36" i="7"/>
  <c r="O36" i="7"/>
  <c r="N36" i="7"/>
  <c r="T51" i="7"/>
  <c r="Q51" i="7"/>
  <c r="T42" i="7"/>
  <c r="I42" i="7"/>
  <c r="H42" i="7"/>
  <c r="N42" i="7"/>
  <c r="O18" i="7"/>
  <c r="T35" i="7"/>
  <c r="I35" i="7"/>
  <c r="K35" i="7"/>
  <c r="H35" i="7"/>
  <c r="N66" i="7"/>
  <c r="R66" i="7"/>
  <c r="Q66" i="7"/>
  <c r="K66" i="7"/>
  <c r="O66" i="7"/>
  <c r="O42" i="7"/>
  <c r="N51" i="7"/>
  <c r="H47" i="7"/>
  <c r="L47" i="7"/>
  <c r="O23" i="7"/>
  <c r="L64" i="7"/>
  <c r="T64" i="7"/>
  <c r="O64" i="7"/>
  <c r="I64" i="7"/>
  <c r="Q64" i="7"/>
  <c r="R21" i="7"/>
  <c r="O21" i="7"/>
  <c r="T21" i="7"/>
  <c r="Q21" i="7"/>
  <c r="T44" i="7"/>
  <c r="K44" i="7"/>
  <c r="O44" i="7"/>
  <c r="R44" i="7"/>
  <c r="N44" i="7"/>
  <c r="I28" i="7"/>
  <c r="Q28" i="7"/>
  <c r="L44" i="7"/>
  <c r="K21" i="7"/>
  <c r="K64" i="7"/>
  <c r="Q18" i="7"/>
  <c r="Q36" i="7"/>
  <c r="I47" i="7"/>
  <c r="I66" i="7"/>
  <c r="L49" i="7"/>
  <c r="K49" i="7"/>
  <c r="O49" i="7"/>
  <c r="R49" i="7"/>
  <c r="N54" i="7"/>
  <c r="T54" i="7"/>
  <c r="H54" i="7"/>
  <c r="L54" i="7"/>
  <c r="R54" i="7"/>
  <c r="T22" i="7"/>
  <c r="O22" i="7"/>
  <c r="R57" i="7"/>
  <c r="L29" i="7"/>
  <c r="H29" i="7"/>
  <c r="K29" i="7"/>
  <c r="T29" i="7"/>
  <c r="K63" i="7"/>
  <c r="Q63" i="7"/>
  <c r="F34" i="7"/>
  <c r="I34" i="7" s="1"/>
  <c r="F45" i="7"/>
  <c r="H45" i="7" s="1"/>
  <c r="F25" i="7"/>
  <c r="T25" i="7" s="1"/>
  <c r="F38" i="7"/>
  <c r="H38" i="7" s="1"/>
  <c r="F31" i="7"/>
  <c r="F32" i="7"/>
  <c r="F26" i="7"/>
  <c r="F59" i="7"/>
  <c r="K59" i="7" s="1"/>
  <c r="F55" i="7"/>
  <c r="R55" i="7" s="1"/>
  <c r="F43" i="7"/>
  <c r="K43" i="7" s="1"/>
  <c r="F50" i="7"/>
  <c r="Q50" i="7" s="1"/>
  <c r="F48" i="7"/>
  <c r="T48" i="7" s="1"/>
  <c r="F37" i="7"/>
  <c r="L37" i="7" s="1"/>
  <c r="F30" i="7"/>
  <c r="T30" i="7" s="1"/>
  <c r="F24" i="7"/>
  <c r="F60" i="7"/>
  <c r="I60" i="7" s="1"/>
  <c r="F53" i="7"/>
  <c r="L53" i="7" s="1"/>
  <c r="F40" i="7"/>
  <c r="Q40" i="7" s="1"/>
  <c r="F41" i="7"/>
  <c r="H41" i="7" s="1"/>
  <c r="F46" i="7"/>
  <c r="K46" i="7" s="1"/>
  <c r="F27" i="7"/>
  <c r="O27" i="7" s="1"/>
  <c r="F65" i="7"/>
  <c r="O65" i="7" s="1"/>
  <c r="F39" i="7"/>
  <c r="O39" i="7" s="1"/>
  <c r="F19" i="7"/>
  <c r="I19" i="7" s="1"/>
  <c r="T65" i="7"/>
  <c r="R65" i="7"/>
  <c r="Q65" i="7"/>
  <c r="I65" i="7"/>
  <c r="O45" i="7"/>
  <c r="T34" i="7"/>
  <c r="Q34" i="7"/>
  <c r="R34" i="7"/>
  <c r="K34" i="7"/>
  <c r="L34" i="7"/>
  <c r="O40" i="7"/>
  <c r="Q30" i="7"/>
  <c r="K30" i="7"/>
  <c r="N30" i="7"/>
  <c r="L30" i="7"/>
  <c r="H30" i="7"/>
  <c r="O30" i="7"/>
  <c r="H43" i="7"/>
  <c r="N43" i="7"/>
  <c r="N27" i="7"/>
  <c r="R27" i="7"/>
  <c r="I27" i="7"/>
  <c r="T27" i="7"/>
  <c r="H27" i="7"/>
  <c r="Q27" i="7"/>
  <c r="T37" i="7"/>
  <c r="H37" i="7"/>
  <c r="Q37" i="7"/>
  <c r="K37" i="7"/>
  <c r="I37" i="7"/>
  <c r="N37" i="7"/>
  <c r="R37" i="7"/>
  <c r="O37" i="7"/>
  <c r="K55" i="7"/>
  <c r="H55" i="7"/>
  <c r="O55" i="7"/>
  <c r="Q55" i="7"/>
  <c r="T55" i="7"/>
  <c r="T24" i="7"/>
  <c r="T26" i="7"/>
  <c r="T31" i="7"/>
  <c r="T32" i="7"/>
  <c r="T39" i="7"/>
  <c r="T41" i="7"/>
  <c r="T53" i="7"/>
  <c r="R19" i="7"/>
  <c r="O60" i="7"/>
  <c r="K60" i="7"/>
  <c r="I48" i="7"/>
  <c r="H59" i="7"/>
  <c r="N59" i="7"/>
  <c r="L59" i="7"/>
  <c r="N32" i="7"/>
  <c r="O32" i="7"/>
  <c r="K32" i="7"/>
  <c r="Q32" i="7"/>
  <c r="L32" i="7"/>
  <c r="H32" i="7"/>
  <c r="R32" i="7"/>
  <c r="I32" i="7"/>
  <c r="I53" i="7"/>
  <c r="Q53" i="7"/>
  <c r="R53" i="7"/>
  <c r="O53" i="7"/>
  <c r="R31" i="7"/>
  <c r="Q31" i="7"/>
  <c r="N31" i="7"/>
  <c r="I31" i="7"/>
  <c r="K31" i="7"/>
  <c r="L31" i="7"/>
  <c r="H31" i="7"/>
  <c r="O31" i="7"/>
  <c r="K39" i="7"/>
  <c r="Q39" i="7"/>
  <c r="N39" i="7"/>
  <c r="R39" i="7"/>
  <c r="L39" i="7"/>
  <c r="I39" i="7"/>
  <c r="N41" i="7"/>
  <c r="O41" i="7"/>
  <c r="I41" i="7"/>
  <c r="R24" i="7"/>
  <c r="O24" i="7"/>
  <c r="I24" i="7"/>
  <c r="K24" i="7"/>
  <c r="H24" i="7"/>
  <c r="L24" i="7"/>
  <c r="N24" i="7"/>
  <c r="Q24" i="7"/>
  <c r="N50" i="7"/>
  <c r="H50" i="7"/>
  <c r="I50" i="7"/>
  <c r="I26" i="7"/>
  <c r="K26" i="7"/>
  <c r="L26" i="7"/>
  <c r="N26" i="7"/>
  <c r="Q26" i="7"/>
  <c r="R26" i="7"/>
  <c r="O26" i="7"/>
  <c r="H26" i="7"/>
  <c r="Q25" i="7"/>
  <c r="H25" i="7"/>
  <c r="O48" i="7" l="1"/>
  <c r="H19" i="7"/>
  <c r="T19" i="7"/>
  <c r="T43" i="7"/>
  <c r="R30" i="7"/>
  <c r="R40" i="7"/>
  <c r="T45" i="7"/>
  <c r="N65" i="7"/>
  <c r="Q42" i="7"/>
  <c r="R36" i="7"/>
  <c r="T36" i="7"/>
  <c r="Q62" i="7"/>
  <c r="T40" i="7"/>
  <c r="I45" i="7"/>
  <c r="H39" i="7"/>
  <c r="R60" i="7"/>
  <c r="I43" i="7"/>
  <c r="I30" i="7"/>
  <c r="I40" i="7"/>
  <c r="Q45" i="7"/>
  <c r="N45" i="7"/>
  <c r="L65" i="7"/>
  <c r="O38" i="7"/>
  <c r="L43" i="7"/>
  <c r="L40" i="7"/>
  <c r="L45" i="7"/>
  <c r="R43" i="7"/>
  <c r="O43" i="7"/>
  <c r="N40" i="7"/>
  <c r="K45" i="7"/>
  <c r="K65" i="7"/>
  <c r="K36" i="7"/>
  <c r="R38" i="7"/>
  <c r="R46" i="7"/>
  <c r="R45" i="7"/>
  <c r="Q43" i="7"/>
  <c r="O46" i="7"/>
  <c r="K40" i="7"/>
  <c r="H65" i="7"/>
  <c r="N25" i="7"/>
  <c r="K50" i="7"/>
  <c r="Q41" i="7"/>
  <c r="K53" i="7"/>
  <c r="Q38" i="7"/>
  <c r="O59" i="7"/>
  <c r="L48" i="7"/>
  <c r="L60" i="7"/>
  <c r="L46" i="7"/>
  <c r="K19" i="7"/>
  <c r="T46" i="7"/>
  <c r="I55" i="7"/>
  <c r="H34" i="7"/>
  <c r="R63" i="7"/>
  <c r="L57" i="7"/>
  <c r="N18" i="7"/>
  <c r="L51" i="7"/>
  <c r="I20" i="7"/>
  <c r="L62" i="7"/>
  <c r="H67" i="7"/>
  <c r="K23" i="7"/>
  <c r="Q35" i="7"/>
  <c r="R18" i="7"/>
  <c r="L22" i="7"/>
  <c r="K20" i="7"/>
  <c r="N19" i="7"/>
  <c r="N57" i="7"/>
  <c r="H20" i="7"/>
  <c r="O62" i="7"/>
  <c r="N67" i="7"/>
  <c r="I57" i="7"/>
  <c r="K25" i="7"/>
  <c r="L25" i="7"/>
  <c r="L50" i="7"/>
  <c r="L41" i="7"/>
  <c r="N53" i="7"/>
  <c r="L38" i="7"/>
  <c r="I59" i="7"/>
  <c r="N48" i="7"/>
  <c r="Q60" i="7"/>
  <c r="I46" i="7"/>
  <c r="T60" i="7"/>
  <c r="T38" i="7"/>
  <c r="L19" i="7"/>
  <c r="N55" i="7"/>
  <c r="O34" i="7"/>
  <c r="I22" i="7"/>
  <c r="O51" i="7"/>
  <c r="T23" i="7"/>
  <c r="R35" i="7"/>
  <c r="R47" i="7"/>
  <c r="O20" i="7"/>
  <c r="R62" i="7"/>
  <c r="I67" i="7"/>
  <c r="K62" i="7"/>
  <c r="T63" i="7"/>
  <c r="Q57" i="7"/>
  <c r="Q22" i="7"/>
  <c r="K47" i="7"/>
  <c r="O25" i="7"/>
  <c r="R50" i="7"/>
  <c r="R41" i="7"/>
  <c r="N38" i="7"/>
  <c r="R59" i="7"/>
  <c r="Q48" i="7"/>
  <c r="H60" i="7"/>
  <c r="H46" i="7"/>
  <c r="Q19" i="7"/>
  <c r="T59" i="7"/>
  <c r="L23" i="7"/>
  <c r="L20" i="7"/>
  <c r="H62" i="7"/>
  <c r="O67" i="7"/>
  <c r="O57" i="7"/>
  <c r="T67" i="7"/>
  <c r="I25" i="7"/>
  <c r="O50" i="7"/>
  <c r="K41" i="7"/>
  <c r="H53" i="7"/>
  <c r="I38" i="7"/>
  <c r="Q59" i="7"/>
  <c r="R48" i="7"/>
  <c r="N60" i="7"/>
  <c r="Q46" i="7"/>
  <c r="O19" i="7"/>
  <c r="T50" i="7"/>
  <c r="U50" i="7" s="1"/>
  <c r="L55" i="7"/>
  <c r="K27" i="7"/>
  <c r="L27" i="7"/>
  <c r="H40" i="7"/>
  <c r="N34" i="7"/>
  <c r="O63" i="7"/>
  <c r="H57" i="7"/>
  <c r="N35" i="7"/>
  <c r="N23" i="7"/>
  <c r="H18" i="7"/>
  <c r="N20" i="7"/>
  <c r="I62" i="7"/>
  <c r="Q67" i="7"/>
  <c r="O35" i="7"/>
  <c r="L18" i="7"/>
  <c r="H51" i="7"/>
  <c r="K38" i="7"/>
  <c r="H48" i="7"/>
  <c r="N46" i="7"/>
  <c r="T20" i="7"/>
  <c r="U19" i="7" s="1"/>
  <c r="T62" i="7"/>
  <c r="L67" i="7"/>
  <c r="K57" i="7"/>
  <c r="R25" i="7"/>
  <c r="K48" i="7"/>
  <c r="Q23" i="7"/>
  <c r="I18" i="7"/>
  <c r="I51" i="7"/>
  <c r="U62" i="7" l="1"/>
  <c r="U67" i="7"/>
  <c r="U38" i="7"/>
  <c r="U46" i="7"/>
  <c r="U60" i="7"/>
  <c r="U53" i="7"/>
  <c r="U23" i="7"/>
  <c r="U25" i="7"/>
  <c r="U63" i="7"/>
  <c r="U57" i="7"/>
  <c r="U39" i="7"/>
  <c r="U20" i="7"/>
  <c r="U27" i="7"/>
  <c r="U55" i="7"/>
  <c r="U54" i="7"/>
  <c r="U21" i="7"/>
  <c r="U56" i="7"/>
  <c r="U43" i="7"/>
  <c r="U66" i="7"/>
  <c r="U49" i="7"/>
  <c r="U42" i="7"/>
  <c r="U40" i="7"/>
  <c r="U51" i="7"/>
  <c r="U47" i="7"/>
  <c r="U65" i="7"/>
  <c r="U41" i="7"/>
  <c r="U30" i="7"/>
  <c r="U29" i="7"/>
  <c r="U31" i="7"/>
  <c r="U32" i="7"/>
  <c r="U33" i="7"/>
  <c r="U61" i="7"/>
  <c r="U24" i="7"/>
  <c r="U28" i="7"/>
  <c r="U52" i="7"/>
  <c r="U26" i="7"/>
  <c r="U36" i="7"/>
  <c r="U22" i="7"/>
  <c r="U58" i="7"/>
  <c r="U37" i="7"/>
  <c r="U18" i="7"/>
  <c r="U35" i="7"/>
  <c r="U34" i="7"/>
  <c r="U59" i="7"/>
  <c r="U64" i="7"/>
  <c r="U45" i="7"/>
  <c r="U44" i="7"/>
  <c r="U48" i="7"/>
  <c r="AJ55" i="7" l="1"/>
  <c r="AL55" i="7" s="1"/>
  <c r="AJ36" i="7"/>
  <c r="AL36" i="7" s="1"/>
  <c r="AJ25" i="7"/>
  <c r="AL25" i="7" s="1"/>
  <c r="AJ32" i="7"/>
  <c r="AL32" i="7" s="1"/>
  <c r="AJ66" i="7"/>
  <c r="AL66" i="7" s="1"/>
  <c r="AJ22" i="7"/>
  <c r="AL22" i="7" s="1"/>
  <c r="AJ63" i="7"/>
  <c r="AL63" i="7" s="1"/>
  <c r="AJ58" i="7"/>
  <c r="AL58" i="7" s="1"/>
  <c r="AJ49" i="7"/>
  <c r="AL49" i="7" s="1"/>
  <c r="AJ57" i="7"/>
  <c r="AL57" i="7" s="1"/>
  <c r="AJ23" i="7"/>
  <c r="AL23" i="7" s="1"/>
  <c r="AJ43" i="7"/>
  <c r="AL43" i="7" s="1"/>
  <c r="AJ18" i="7"/>
  <c r="AL18" i="7" s="1"/>
  <c r="AJ61" i="7"/>
  <c r="AL61" i="7" s="1"/>
  <c r="AJ65" i="7"/>
  <c r="AL65" i="7" s="1"/>
  <c r="AJ27" i="7"/>
  <c r="AL27" i="7" s="1"/>
  <c r="AJ56" i="7"/>
  <c r="AL56" i="7" s="1"/>
  <c r="AJ20" i="7"/>
  <c r="AL20" i="7" s="1"/>
  <c r="AJ42" i="7"/>
  <c r="AL42" i="7" s="1"/>
  <c r="AJ51" i="7"/>
  <c r="AL51" i="7" s="1"/>
  <c r="AJ35" i="7"/>
  <c r="AL35" i="7" s="1"/>
  <c r="AJ59" i="7"/>
  <c r="AL59" i="7" s="1"/>
  <c r="AJ46" i="7"/>
  <c r="AL46" i="7" s="1"/>
  <c r="AJ21" i="7"/>
  <c r="AL21" i="7" s="1"/>
  <c r="AJ33" i="7"/>
  <c r="AL33" i="7" s="1"/>
  <c r="AJ31" i="7"/>
  <c r="AL31" i="7" s="1"/>
  <c r="AJ38" i="7"/>
  <c r="AL38" i="7" s="1"/>
  <c r="AJ52" i="7"/>
  <c r="AL52" i="7" s="1"/>
  <c r="AJ64" i="7"/>
  <c r="AL64" i="7" s="1"/>
  <c r="AJ19" i="7"/>
  <c r="AL19" i="7" s="1"/>
  <c r="AJ44" i="7"/>
  <c r="AL44" i="7" s="1"/>
  <c r="AJ39" i="7"/>
  <c r="AL39" i="7" s="1"/>
  <c r="AJ24" i="7"/>
  <c r="AL24" i="7" s="1"/>
  <c r="AJ54" i="7"/>
  <c r="AL54" i="7" s="1"/>
  <c r="AJ48" i="7"/>
  <c r="AL48" i="7" s="1"/>
  <c r="AJ53" i="7"/>
  <c r="AL53" i="7" s="1"/>
  <c r="AJ45" i="7"/>
  <c r="AL45" i="7" s="1"/>
  <c r="AJ47" i="7"/>
  <c r="AL47" i="7" s="1"/>
  <c r="AJ50" i="7"/>
  <c r="AL50" i="7" s="1"/>
  <c r="AJ41" i="7"/>
  <c r="AL41" i="7" s="1"/>
  <c r="AJ28" i="7"/>
  <c r="AL28" i="7" s="1"/>
  <c r="AJ60" i="7"/>
  <c r="AL60" i="7" s="1"/>
  <c r="AJ37" i="7"/>
  <c r="AL37" i="7" s="1"/>
  <c r="AJ29" i="7"/>
  <c r="AL29" i="7" s="1"/>
  <c r="AJ62" i="7"/>
  <c r="AL62" i="7" s="1"/>
  <c r="AJ26" i="7"/>
  <c r="AL26" i="7" s="1"/>
  <c r="AJ40" i="7"/>
  <c r="AL40" i="7" s="1"/>
  <c r="AJ30" i="7"/>
  <c r="AL30" i="7" s="1"/>
  <c r="AJ34" i="7"/>
  <c r="AL34" i="7" s="1"/>
  <c r="AJ67" i="7"/>
  <c r="AL67"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<sst xmlns="http://schemas.openxmlformats.org/spreadsheetml/2006/main" count="233" uniqueCount="170">
  <si>
    <t>Review Date:</t>
  </si>
  <si>
    <t>Scores:</t>
  </si>
  <si>
    <t>Yes</t>
  </si>
  <si>
    <t>No</t>
  </si>
  <si>
    <t>Horizontal Axis
(X-Axis)</t>
  </si>
  <si>
    <t>Vertical Axis
(Y-Axis)</t>
  </si>
  <si>
    <t>Ranked Order</t>
  </si>
  <si>
    <t>Highest Value</t>
  </si>
  <si>
    <t>Appearing 1st</t>
  </si>
  <si>
    <t>TOP RIGHT</t>
  </si>
  <si>
    <t>Lowest Value</t>
  </si>
  <si>
    <t>Appearing 2nd</t>
  </si>
  <si>
    <t>BOTTOM RIGHT</t>
  </si>
  <si>
    <t>Mid-Point Value</t>
  </si>
  <si>
    <t>Appearing 3rd</t>
  </si>
  <si>
    <t>TOP LEFT</t>
  </si>
  <si>
    <t>Appearing 4th</t>
  </si>
  <si>
    <t>BOTTOM LEFT</t>
  </si>
  <si>
    <t>TOP RIGHT
(Data Series 1)</t>
  </si>
  <si>
    <t>BOTTOM RIGHT
(Data Series 2)</t>
  </si>
  <si>
    <t>TOP LEFT
(Data Series 3)</t>
  </si>
  <si>
    <t>BOTTOM LEFT
(Data Series 4)</t>
  </si>
  <si>
    <t>Create Sorted List</t>
  </si>
  <si>
    <t>Label</t>
  </si>
  <si>
    <t>X Value</t>
  </si>
  <si>
    <t>Y Value</t>
  </si>
  <si>
    <t>Quadrant?</t>
  </si>
  <si>
    <t>Arbitrary Factor</t>
  </si>
  <si>
    <t>Rank</t>
  </si>
  <si>
    <t>Quadrant</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</si>
  <si>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</si>
  <si>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</si>
  <si>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</si>
  <si>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</si>
  <si>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</si>
  <si>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</si>
  <si>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</si>
  <si>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</si>
  <si>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</si>
  <si>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</si>
  <si>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</si>
  <si>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</si>
  <si>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</si>
  <si>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</si>
  <si>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</si>
  <si>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</si>
  <si>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</si>
  <si>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</si>
  <si>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</si>
  <si>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</si>
  <si>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</si>
  <si>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</si>
  <si>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</si>
  <si>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</si>
  <si>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</si>
  <si>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</si>
  <si>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</si>
  <si>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</si>
  <si>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</si>
  <si>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</si>
  <si>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</si>
  <si>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</si>
  <si>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</si>
  <si>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</si>
  <si>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</si>
  <si>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</si>
  <si>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</si>
  <si>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</si>
  <si>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</si>
  <si>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</si>
  <si>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</si>
  <si>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</si>
  <si>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</si>
  <si>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</si>
  <si>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</si>
  <si>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</si>
  <si>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</si>
  <si>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</si>
  <si>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</si>
  <si>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</si>
  <si>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Technician Name:</t>
  </si>
  <si>
    <t>Client name and user name is correct in the ticket</t>
  </si>
  <si>
    <t>Triage, troubleshooting attempts are appropriately documented (could reference KB article)</t>
  </si>
  <si>
    <t>Description includes enough detail to understand the issue</t>
  </si>
  <si>
    <t>Client contact information is correct and verified</t>
  </si>
  <si>
    <t>Final resolution on close was appropriately documented</t>
  </si>
  <si>
    <t>Was the ticket closed on time and was the close time appropriate for the issue?</t>
  </si>
  <si>
    <t xml:space="preserve">Does this evaluation include a call? Select yes or no as this affects the total score. If yes, answer the questions below. </t>
  </si>
  <si>
    <t>Call Evaluation</t>
  </si>
  <si>
    <t>Incident/Ticket Quality Assessment</t>
  </si>
  <si>
    <t>If handed off to another technician, enough information was included to allow the next technician to pick up the issue and continue troubleshooting (if not handed off, select NA)</t>
  </si>
  <si>
    <t>If handed off to another technician, escalation was correct on the first attempt (if not handed off, select NA)</t>
  </si>
  <si>
    <t>Client visible section of ticket filled in with enough information to inform the client, written in an easily understandable manner</t>
  </si>
  <si>
    <t>Ticket was prioritized correctly (by impact and urgency)</t>
  </si>
  <si>
    <t>Ticket Evaluation</t>
  </si>
  <si>
    <t>Ticket Evaluation Scale</t>
  </si>
  <si>
    <t>NA</t>
  </si>
  <si>
    <t>Call Evaluation Scale</t>
  </si>
  <si>
    <t>Missing</t>
  </si>
  <si>
    <t>Need improvement</t>
  </si>
  <si>
    <t>Meets expectations</t>
  </si>
  <si>
    <t>Exceeds expectations</t>
  </si>
  <si>
    <t>Scoring scale</t>
  </si>
  <si>
    <t>not counted</t>
  </si>
  <si>
    <t>Note - the scores in the call evaluation score below can be adjusted if needed. These cells feed into the calculations below, so don't move or change the cells unless changing the scoring values.</t>
  </si>
  <si>
    <t>Ticket ID:</t>
  </si>
  <si>
    <t>Review #1</t>
  </si>
  <si>
    <t>Review #2</t>
  </si>
  <si>
    <t>Comments</t>
  </si>
  <si>
    <t>Ticket score</t>
  </si>
  <si>
    <t>Call score</t>
  </si>
  <si>
    <t>YesNo</t>
  </si>
  <si>
    <t>TicketScores</t>
  </si>
  <si>
    <t>CallScores</t>
  </si>
  <si>
    <t>Reviewer:</t>
  </si>
  <si>
    <t>00 - Not Applicable</t>
  </si>
  <si>
    <t>Ticket was categorized correctly</t>
  </si>
  <si>
    <t>Ticket Assessment (manual entry; add all points)</t>
  </si>
  <si>
    <t>Call Assessment (manual entry; add all points)</t>
  </si>
  <si>
    <t>Total Possible Score (manual entry; total possible is 15 if all questions included )</t>
  </si>
  <si>
    <t>Total Possible Score (manual entry; total possible is 12 if all questions included)</t>
  </si>
  <si>
    <t>Score Summary</t>
  </si>
  <si>
    <t>Average</t>
  </si>
  <si>
    <t>Total Score</t>
  </si>
  <si>
    <t>Review #3</t>
  </si>
  <si>
    <t>Review #4</t>
  </si>
  <si>
    <t>Review #5</t>
  </si>
  <si>
    <t>Review #6</t>
  </si>
  <si>
    <t>Review #7</t>
  </si>
  <si>
    <t>Review #8</t>
  </si>
  <si>
    <t>Review #9</t>
  </si>
  <si>
    <t>Review #10</t>
  </si>
  <si>
    <t>Issue summary is clear and concise</t>
  </si>
  <si>
    <t>Ticket and Call Quality Assessment</t>
  </si>
  <si>
    <r>
      <rPr>
        <sz val="10"/>
        <color theme="1"/>
        <rFont val="Calibri"/>
        <family val="2"/>
        <scheme val="minor"/>
      </rPr>
      <t xml:space="preserve">Use the Ticket and Call Quality Assessment to assess the quality of service desk tickets and calls. This tool can be used to capture quality assessment data for multiple tickets and to use as a checklist in regular coaching sessions with technicians to improve their performance over time.
</t>
    </r>
    <r>
      <rPr>
        <b/>
        <sz val="10"/>
        <color theme="1"/>
        <rFont val="Calibri"/>
        <family val="2"/>
        <scheme val="minor"/>
      </rPr>
      <t>Instructions:</t>
    </r>
    <r>
      <rPr>
        <sz val="10"/>
        <color theme="1"/>
        <rFont val="Calibri"/>
        <family val="2"/>
        <scheme val="minor"/>
      </rPr>
      <t xml:space="preserve">
1) Fill in technician name on tab one and save the file as a local copy. Each technician will have a separate workbook.
2) This workbook contains two options: the auto scoring tab will automatically calculate total scores. The manual scoring tab is optional if you prefer to count up the totals yourself without relying on any formulas. </t>
    </r>
    <r>
      <rPr>
        <i/>
        <sz val="10"/>
        <color theme="1"/>
        <rFont val="Calibri"/>
        <family val="2"/>
        <scheme val="minor"/>
      </rPr>
      <t>Hide the tab that you will not be using</t>
    </r>
    <r>
      <rPr>
        <sz val="10"/>
        <color theme="1"/>
        <rFont val="Calibri"/>
        <family val="2"/>
        <scheme val="minor"/>
      </rPr>
      <t>.
3) Choose the number of incidents that will be reviewed in total for the technician. Copy and paste column D as many times as needed to support the number of reviews you need. For example, if you will be completing six reviews per year, copy and paste column D four times for a total of six review columns. If you only need the workbook to support two reviews per month, you can leave it as is.
4) For each evaluation, use the checklist to review each ticket. You must select a response to each drop-down question. The checklist can support the addition of three additional ticket review questions if needed. If a call is being reviewed, select "yes" to the question that asks if a call is being reviewed and respond to the call evaluation section. Add comments about each review to the bottom. 
5) The final ticket and call evaluation scores will display at the bottom of the worksheet. The total score is the sum of the ticket and call quality score. Discuss results with the technician</t>
    </r>
    <r>
      <rPr>
        <sz val="10"/>
        <rFont val="Calibri"/>
        <family val="2"/>
        <scheme val="minor"/>
      </rPr>
      <t xml:space="preserve">.
6) Optionally, you can copy over the final score for each review to the summary table on this tab, which currently has space to support ten reviews.
</t>
    </r>
  </si>
  <si>
    <t>(auto-populated)</t>
  </si>
  <si>
    <r>
      <t xml:space="preserve">The auto scoring tab will automatically calculate total scores. To use this scorecard, first choose the number of incidents that will be reviewed in total for the technician. Copy and paste column D as many times as needed to support the number of reviews you need. For example, if you will be completing six reviews per year, copy and paste column D four times for a total of six review columns.
For each evaluation, use the checklist to review each ticket. You must select a response to each drop-down question. The checklist can support the addition of three additional ticket review questions if needed. If a call is being reviewed, select "yes" to the question that asks if a call is being reviewed and respond to the call evaluation section. Add comments about each review to the bottom. The final ticket and call evaluation scores will display at the bottom of the worksheet. The total score is the sum of the ticket and call quality score.
</t>
    </r>
    <r>
      <rPr>
        <b/>
        <sz val="10"/>
        <rFont val="Calibri"/>
        <family val="2"/>
        <scheme val="minor"/>
      </rPr>
      <t>Do not delete values in any of the greyed out cells, as this will delete formulas. Only input content into the white cells.</t>
    </r>
  </si>
  <si>
    <r>
      <rPr>
        <b/>
        <sz val="10"/>
        <rFont val="Calibri"/>
        <family val="2"/>
        <scheme val="minor"/>
      </rPr>
      <t xml:space="preserve">Scoring: </t>
    </r>
    <r>
      <rPr>
        <sz val="10"/>
        <rFont val="Calibri"/>
        <family val="2"/>
        <scheme val="minor"/>
      </rPr>
      <t xml:space="preserve">
For each incident being reviewed, there is a ticket and a call evaluation. If only a ticket is being reviewed and not a call, select "no" to the question asking if a call is being included, and the final score will only reflect the ticket evaluation. If a call is being reviewed, the final score will combine the ticket and call evaluation scores (50/50 weight). 
</t>
    </r>
    <r>
      <rPr>
        <i/>
        <sz val="10"/>
        <rFont val="Calibri"/>
        <family val="2"/>
        <scheme val="minor"/>
      </rPr>
      <t>Ticket evaluation:</t>
    </r>
    <r>
      <rPr>
        <sz val="10"/>
        <rFont val="Calibri"/>
        <family val="2"/>
        <scheme val="minor"/>
      </rPr>
      <t xml:space="preserve"> A response of "yes"=1, "no"=0. Total possible score is 12. Responses of "not applicable" will not factor into final score.
</t>
    </r>
    <r>
      <rPr>
        <i/>
        <sz val="10"/>
        <rFont val="Calibri"/>
        <family val="2"/>
        <scheme val="minor"/>
      </rPr>
      <t xml:space="preserve">Call evaluation: </t>
    </r>
    <r>
      <rPr>
        <sz val="10"/>
        <rFont val="Calibri"/>
        <family val="2"/>
        <scheme val="minor"/>
      </rPr>
      <t xml:space="preserve">A response of "exceed expectations"=3, "meets expectations"=2, "needs improvement"=1, "missing or unsatisfactory"=0. Total possible score is 15. Responses of "not applicable" will not factor into the final score. 
</t>
    </r>
    <r>
      <rPr>
        <i/>
        <sz val="10"/>
        <rFont val="Calibri"/>
        <family val="2"/>
        <scheme val="minor"/>
      </rPr>
      <t>Overall metric:</t>
    </r>
    <r>
      <rPr>
        <sz val="10"/>
        <rFont val="Calibri"/>
        <family val="2"/>
        <scheme val="minor"/>
      </rPr>
      <t xml:space="preserve"> Converts final score from a percentage to a score out of 5 using the following criteria: &gt;90%=5, &gt;85%=4.5, &gt;80%=4, &gt;75%=3.5, &gt;70%=3, &gt;65%=2.5, &gt;60%=2, &gt;55%=1.5, &gt;49%=1, &lt;50%=0.
</t>
    </r>
  </si>
  <si>
    <r>
      <t>Ticket Score</t>
    </r>
    <r>
      <rPr>
        <b/>
        <i/>
        <sz val="10"/>
        <color theme="0"/>
        <rFont val="Calibri"/>
        <family val="2"/>
        <scheme val="minor"/>
      </rPr>
      <t xml:space="preserve">
A response of "yes"=1, "no"=0. Total possible score is 12. Responses of "not applicable" will not factor into final score.</t>
    </r>
  </si>
  <si>
    <r>
      <t xml:space="preserve">Introduction &amp; Discovery
</t>
    </r>
    <r>
      <rPr>
        <sz val="10"/>
        <color theme="1"/>
        <rFont val="Calibri"/>
        <family val="2"/>
        <scheme val="minor"/>
      </rPr>
      <t>- Technician used scripted opening and provided appropriate introduction
- Asked questions/assessed client's business impact appropriately
- Clarify understanding of client needs, paraphrase the issue to the client</t>
    </r>
  </si>
  <si>
    <r>
      <t xml:space="preserve">Remote Connection
</t>
    </r>
    <r>
      <rPr>
        <sz val="10"/>
        <color theme="1"/>
        <rFont val="Calibri"/>
        <family val="2"/>
        <scheme val="minor"/>
      </rPr>
      <t>- Technician connected remotely to client's computer
- Technician requested permission before connecting
- Technician provided opportunity for client to close screens with confidential information, if applicable</t>
    </r>
  </si>
  <si>
    <r>
      <t xml:space="preserve">Issue Resolution
</t>
    </r>
    <r>
      <rPr>
        <sz val="10"/>
        <color theme="1"/>
        <rFont val="Calibri"/>
        <family val="2"/>
        <scheme val="minor"/>
      </rPr>
      <t>- Technician managed client expectations appropriately
- Technician provided appropriate explanation to client on what was happening (i.e. not too technical)
- Validated resolution with the client</t>
    </r>
  </si>
  <si>
    <r>
      <t xml:space="preserve">Client Sentiment:
</t>
    </r>
    <r>
      <rPr>
        <sz val="10"/>
        <color theme="1"/>
        <rFont val="Calibri"/>
        <family val="2"/>
        <scheme val="minor"/>
      </rPr>
      <t>- Is the client having to interrupt to ask questions?
- Is the client responding with one-word answers or having complete conversations?
- Does it appear the client feels respected/satisfied by the interaction?</t>
    </r>
  </si>
  <si>
    <r>
      <t xml:space="preserve">Close
</t>
    </r>
    <r>
      <rPr>
        <sz val="10"/>
        <color theme="1"/>
        <rFont val="Calibri"/>
        <family val="2"/>
        <scheme val="minor"/>
      </rPr>
      <t>- Did the technician offer any additional assistance?
- Did the technician use the scripted close?</t>
    </r>
  </si>
  <si>
    <r>
      <t>Call Score</t>
    </r>
    <r>
      <rPr>
        <b/>
        <i/>
        <sz val="10"/>
        <color theme="0"/>
        <rFont val="Calibri"/>
        <family val="2"/>
        <scheme val="minor"/>
      </rPr>
      <t xml:space="preserve">
A response of "exceed expectations"=3, "meets expectations"=2, "needs improvement"=1, "missing or unsatisfactory"=0. Total possible score is 15. Responses of "not applicable" will not factor into the final score. </t>
    </r>
  </si>
  <si>
    <r>
      <t xml:space="preserve">Overall score
</t>
    </r>
    <r>
      <rPr>
        <i/>
        <sz val="10"/>
        <color theme="0"/>
        <rFont val="Calibri"/>
        <family val="2"/>
        <scheme val="minor"/>
      </rPr>
      <t>Averages the call score and ticket score. If no call was scored, overall score = ticket score.</t>
    </r>
  </si>
  <si>
    <r>
      <t xml:space="preserve">Overall metric 
</t>
    </r>
    <r>
      <rPr>
        <i/>
        <sz val="10"/>
        <color theme="0"/>
        <rFont val="Calibri"/>
        <family val="2"/>
        <scheme val="minor"/>
      </rPr>
      <t>Overall metric converts final score from a percentage to a score out of 5 using the following criteria: 
&gt;90%=5, &gt;85%=4.5, &gt;80%=4, &gt;75%=3.5, &gt;70%=3, &gt;65%=2.5, &gt;60%=2, &gt;55%=1.5, &gt;49%=1, &lt;50%=0</t>
    </r>
  </si>
  <si>
    <r>
      <t xml:space="preserve">The manual scoring tab does not automatically calculate total scores – you can add up the total points for each section and type it in. The percentages and totals at the bottom will automatically calculate. 
To use this scorecard, first choose the number of incidents that will be reviewed in total for the technician. Copy and paste column D as many times as needed to support the number of reviews you need. For example, if you will be completing six reviews per year, copy and paste Column D four times for a total of six review columns.
For each evaluation, use the checklist to review each ticket. You must select a response to each drop-down question. The checklist can support the addition of three additional ticket review questions if needed. If a call is being reviewed, select "yes" to the question that asks if a call is being reviewed, and respond to the call evaluation section. Add comments about each review to the bottom. The final ticket and call evaluation scores will display at the bottom of the worksheet. The total score is the sum of the ticket and call quality score. 
</t>
    </r>
    <r>
      <rPr>
        <b/>
        <sz val="10"/>
        <rFont val="Calibri"/>
        <family val="2"/>
        <scheme val="minor"/>
      </rPr>
      <t>Do not delete values in any of the grey or blue cells, as this will delete formulas. Only input content into the white cells.</t>
    </r>
  </si>
  <si>
    <r>
      <rPr>
        <b/>
        <sz val="10"/>
        <rFont val="Calibri"/>
        <family val="2"/>
        <scheme val="minor"/>
      </rPr>
      <t xml:space="preserve">Scoring: </t>
    </r>
    <r>
      <rPr>
        <sz val="10"/>
        <rFont val="Calibri"/>
        <family val="2"/>
        <scheme val="minor"/>
      </rPr>
      <t xml:space="preserve">
For each incident being reviewed, there is a ticket and a call evaluation. If only a ticket is being reviewed and not a call, select "no" to the question asking if a call is being included, and the final score will only reflect the ticket evaluation. If a call is being reviewed, the final score will combine the ticket and call evaluation scores (50/50 weight). 
</t>
    </r>
    <r>
      <rPr>
        <i/>
        <sz val="10"/>
        <rFont val="Calibri"/>
        <family val="2"/>
        <scheme val="minor"/>
      </rPr>
      <t>Ticket evaluation:</t>
    </r>
    <r>
      <rPr>
        <sz val="10"/>
        <rFont val="Calibri"/>
        <family val="2"/>
        <scheme val="minor"/>
      </rPr>
      <t xml:space="preserve"> A response of "yes"=1, "no"=0. Total possible score is 12. Responses of "not applicable" will not factor into final score.
</t>
    </r>
    <r>
      <rPr>
        <i/>
        <sz val="10"/>
        <rFont val="Calibri"/>
        <family val="2"/>
        <scheme val="minor"/>
      </rPr>
      <t>Call evaluation:</t>
    </r>
    <r>
      <rPr>
        <sz val="10"/>
        <rFont val="Calibri"/>
        <family val="2"/>
        <scheme val="minor"/>
      </rPr>
      <t xml:space="preserve"> A response of "exceed expectations"=3, "meets expectations"=2, "needs improvement"=1, "missing or unsatisfactory"=0. Total possible score is 15. Responses of "not applicable" will not factor into the final score. 
</t>
    </r>
    <r>
      <rPr>
        <i/>
        <sz val="10"/>
        <rFont val="Calibri"/>
        <family val="2"/>
        <scheme val="minor"/>
      </rPr>
      <t>Overall metric:</t>
    </r>
    <r>
      <rPr>
        <sz val="10"/>
        <rFont val="Calibri"/>
        <family val="2"/>
        <scheme val="minor"/>
      </rPr>
      <t xml:space="preserve"> Converts final score from a percentage to a score out of 5 using the following criteria: &gt;90%=5, &gt;85%=4.5, &gt;80%=4, &gt;75%=3.5, &gt;70%=3, &gt;65%=2.5, &gt;60%=2, &gt;55%=1.5, &gt;49%=1, &lt;50%=0.
</t>
    </r>
  </si>
  <si>
    <t>Designation</t>
  </si>
  <si>
    <t>Name</t>
  </si>
  <si>
    <t>Prepared by</t>
  </si>
  <si>
    <t>Quality Management Group</t>
  </si>
  <si>
    <t>QMG</t>
  </si>
  <si>
    <t>Reviewed by</t>
  </si>
  <si>
    <t>Head - Quality</t>
  </si>
  <si>
    <t>Sekar T</t>
  </si>
  <si>
    <t>Approved by</t>
  </si>
  <si>
    <t xml:space="preserve">Change History  </t>
  </si>
  <si>
    <t>Version No.</t>
  </si>
  <si>
    <t>Release date</t>
  </si>
  <si>
    <t>Process Improvement Proposal Reference No.</t>
  </si>
  <si>
    <t>Summary of changes</t>
  </si>
  <si>
    <t>New</t>
  </si>
  <si>
    <t>Rathan R</t>
  </si>
  <si>
    <t>Changed the GAVS logo</t>
  </si>
  <si>
    <t>Emmanuel.F</t>
  </si>
  <si>
    <t>Annual Review</t>
  </si>
  <si>
    <t>Gouri Mahendru</t>
  </si>
  <si>
    <t>Ticket and Call Quality Assessment Tool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</si>
</sst>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x14ac:knownFonts="1">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sz val="10"/>
      <name val="Arial"/>
      <family val="2"/>
    </font>
    <font>
      <sz val="10"/>
      <color theme="1"/>
      <name val="Calibri"/>
      <family val="2"/>
      <scheme val="minor"/>
    </font>
    <font>
      <sz val="8"/>
      <name val="Calibri"/>
      <family val="2"/>
      <scheme val="minor"/>
    </font>
    <font>
      <b/>
      <sz val="11"/>
      <color theme="0"/>
      <name val="Calibri"/>
      <family val="2"/>
      <scheme val="minor"/>
    </font>
    <font>
      <sz val="11"/>
      <color theme="0"/>
      <name val="Calibri"/>
      <family val="2"/>
      <scheme val="minor"/>
    </font>
    <font>
      <sz val="10"/>
      <name val="Calibri"/>
      <family val="2"/>
      <scheme val="minor"/>
    </font>
    <font>
      <b/>
      <sz val="18"/>
      <name val="Calibri"/>
      <family val="2"/>
      <scheme val="minor"/>
    </font>
    <font>
      <b/>
      <sz val="10"/>
      <color theme="1"/>
      <name val="Calibri"/>
      <family val="2"/>
      <scheme val="minor"/>
    </font>
    <font>
      <i/>
      <sz val="10"/>
      <color theme="1"/>
      <name val="Calibri"/>
      <family val="2"/>
      <scheme val="minor"/>
    </font>
    <font>
      <b/>
      <sz val="10"/>
      <name val="Calibri"/>
      <family val="2"/>
      <scheme val="minor"/>
    </font>
    <font>
      <i/>
      <sz val="10"/>
      <name val="Calibri"/>
      <family val="2"/>
      <scheme val="minor"/>
    </font>
    <font>
      <sz val="10"/>
      <color theme="0"/>
      <name val="Calibri"/>
      <family val="2"/>
      <scheme val="minor"/>
    </font>
    <font>
      <b/>
      <sz val="10"/>
      <color theme="0"/>
      <name val="Calibri"/>
      <family val="2"/>
      <scheme val="minor"/>
    </font>
    <font>
      <i/>
      <sz val="10"/>
      <color theme="0" tint="-0.499984740745262"/>
      <name val="Calibri"/>
      <family val="2"/>
      <scheme val="minor"/>
    </font>
    <font>
      <b/>
      <sz val="18"/>
      <color theme="0"/>
      <name val="Calibri"/>
      <family val="2"/>
      <scheme val="minor"/>
    </font>
    <font>
      <sz val="10"/>
      <color theme="3" tint="0.249977111117893"/>
      <name val="Calibri"/>
      <family val="2"/>
      <scheme val="minor"/>
    </font>
    <font>
      <b/>
      <sz val="12"/>
      <color theme="0"/>
      <name val="Calibri"/>
      <family val="2"/>
      <scheme val="minor"/>
    </font>
    <font>
      <b/>
      <i/>
      <sz val="10"/>
      <color theme="0"/>
      <name val="Calibri"/>
      <family val="2"/>
      <scheme val="minor"/>
    </font>
    <font>
      <i/>
      <sz val="10"/>
      <color theme="0"/>
      <name val="Calibri"/>
      <family val="2"/>
      <scheme val="minor"/>
    </font>
    <font>
      <sz val="11"/>
      <name val="Calibri"/>
      <family val="2"/>
      <scheme val="minor"/>
    </font>
    <font>
      <b/>
      <sz val="14"/>
      <color indexed="9"/>
      <name val="Calibri"/>
      <family val="2"/>
      <scheme val="minor"/>
    </font>
    <font>
      <b/>
      <sz val="11"/>
      <name val="Calibri"/>
      <family val="2"/>
      <scheme val="minor"/>
    </font>
  </fonts>
  <fills count="14">
    <fill>
      <patternFill patternType="none"/>
    </fill>
    <fill>
      <patternFill patternType="gray125"/>
    </fill>
    <fill>
      <patternFill patternType="solid">
        <fgColor theme="6"/>
        <bgColor indexed="64"/>
      </patternFill>
    </fill>
    <fill>
      <patternFill patternType="solid">
        <fgColor theme="4"/>
        <bgColor indexed="64"/>
      </patternFill>
    </fill>
    <fill>
      <patternFill patternType="solid">
        <fgColor theme="0" tint="-0.249977111117893"/>
        <bgColor indexed="64"/>
      </patternFill>
    </fill>
    <fill>
      <patternFill patternType="solid">
        <fgColor theme="2"/>
        <bgColor indexed="64"/>
      </patternFill>
    </fill>
    <fill>
      <patternFill patternType="solid">
        <fgColor theme="5"/>
        <bgColor indexed="64"/>
      </patternFill>
    </fill>
    <fill>
      <patternFill patternType="solid">
        <fgColor theme="0"/>
        <bgColor indexed="64"/>
      </patternFill>
    </fill>
    <fill>
      <patternFill patternType="solid">
        <fgColor theme="1"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002060"/>
        <bgColor indexed="64"/>
      </patternFill>
    </fill>
    <fill>
      <patternFill patternType="solid">
        <fgColor indexed="22"/>
        <bgColor indexed="64"/>
      </patternFill>
    </fill>
  </fills>
  <borders count="1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right style="medium">
        <color indexed="64"/>
      </right>
      <top/>
      <bottom style="medium">
        <color indexed="64"/>
      </bottom>
      <diagonal/>
    </border>
  </borders>
  <cellStyleXfs count="9">
    <xf numFmtId="0" fontId="0" fillId="0" borderId="0"/>
    <xf numFmtId="0" fontId="3"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4" fillId="0" borderId="0"/>
    <xf numFmtId="0" fontId="2" fillId="0" borderId="0"/>
    <xf numFmtId="9" fontId="2" fillId="0" borderId="0" applyFont="0" applyFill="0" applyBorder="0" applyAlignment="0" applyProtection="0"/>
  </cellStyleXfs>
  <cellXfs count="119">
    <xf numFmtId="0" fontId="0" fillId="0" borderId="0" xfId="0"/>
    <xf numFmtId="0" fontId="2" fillId="0" borderId="0" xfId="2"/>
    <xf numFmtId="0" fontId="2" fillId="0" borderId="3" xfId="2" applyBorder="1"/>
    <xf numFmtId="0" fontId="1" fillId="0" borderId="3" xfId="2" applyFont="1" applyBorder="1" applyAlignment="1">
      <alignment horizontal="center" wrapText="1"/>
    </xf>
    <xf numFmtId="0" fontId="2" fillId="4" borderId="3" xfId="2" applyFill="1" applyBorder="1"/>
    <xf numFmtId="0" fontId="1" fillId="0" borderId="0" xfId="2" applyFont="1"/>
    <xf numFmtId="0" fontId="2" fillId="0" borderId="0" xfId="2" applyAlignment="1">
      <alignment wrapText="1"/>
    </xf>
    <xf numFmtId="0" fontId="2" fillId="0" borderId="3" xfId="2" applyBorder="1" applyAlignment="1">
      <alignment horizontal="center"/>
    </xf>
    <xf numFmtId="0" fontId="0" fillId="0" borderId="0" xfId="0" applyAlignment="1">
      <alignment horizontal="center"/>
    </xf>
    <xf numFmtId="0" fontId="1" fillId="0" borderId="0" xfId="0" applyFont="1"/>
    <xf numFmtId="0" fontId="1" fillId="0" borderId="3" xfId="2" applyFont="1" applyBorder="1" applyAlignment="1">
      <alignment horizontal="center" vertical="center" wrapText="1"/>
    </xf>
    <xf numFmtId="0" fontId="5" fillId="0" borderId="0" xfId="0" applyFont="1" applyAlignment="1">
      <alignment horizontal="center"/>
    </xf>
    <xf numFmtId="0" fontId="0" fillId="0" borderId="8" xfId="0" applyBorder="1" applyAlignment="1">
      <alignment horizontal="center"/>
    </xf>
    <xf numFmtId="0" fontId="0" fillId="0" borderId="12" xfId="0" applyBorder="1"/>
    <xf numFmtId="0" fontId="0" fillId="0" borderId="13" xfId="0" applyBorder="1"/>
    <xf numFmtId="0" fontId="0" fillId="0" borderId="7" xfId="0" applyBorder="1" applyAlignment="1">
      <alignment horizontal="center"/>
    </xf>
    <xf numFmtId="0" fontId="0" fillId="0" borderId="11" xfId="0" applyBorder="1"/>
    <xf numFmtId="0" fontId="5" fillId="0" borderId="4" xfId="0" applyFont="1" applyBorder="1" applyAlignment="1">
      <alignment horizontal="center"/>
    </xf>
    <xf numFmtId="0" fontId="1" fillId="0" borderId="13" xfId="0" applyFont="1" applyBorder="1"/>
    <xf numFmtId="0" fontId="1" fillId="0" borderId="11" xfId="0" applyFont="1" applyBorder="1"/>
    <xf numFmtId="0" fontId="1" fillId="0" borderId="4" xfId="0" applyFont="1" applyBorder="1" applyAlignment="1">
      <alignment horizontal="center"/>
    </xf>
    <xf numFmtId="0" fontId="1" fillId="0" borderId="8" xfId="0" applyFont="1" applyBorder="1" applyAlignment="1">
      <alignment horizontal="center"/>
    </xf>
    <xf numFmtId="0" fontId="1" fillId="0" borderId="12" xfId="0" applyFont="1" applyBorder="1" applyAlignment="1">
      <alignment horizontal="center"/>
    </xf>
    <xf numFmtId="0" fontId="5" fillId="0" borderId="5" xfId="0" applyFont="1" applyBorder="1" applyAlignment="1">
      <alignment horizontal="center"/>
    </xf>
    <xf numFmtId="0" fontId="9" fillId="0" borderId="0" xfId="1" applyFont="1"/>
    <xf numFmtId="0" fontId="9" fillId="0" borderId="0" xfId="1" applyFont="1" applyAlignment="1">
      <alignment vertical="center" wrapText="1"/>
    </xf>
    <xf numFmtId="0" fontId="13" fillId="0" borderId="0" xfId="1" applyFont="1"/>
    <xf numFmtId="0" fontId="15" fillId="3" borderId="3" xfId="1" applyFont="1" applyFill="1" applyBorder="1" applyAlignment="1">
      <alignment vertical="center"/>
    </xf>
    <xf numFmtId="0" fontId="16" fillId="3" borderId="3" xfId="1" applyFont="1" applyFill="1" applyBorder="1" applyAlignment="1">
      <alignment vertical="center"/>
    </xf>
    <xf numFmtId="0" fontId="16" fillId="0" borderId="0" xfId="1" applyFont="1" applyAlignment="1">
      <alignment vertical="center"/>
    </xf>
    <xf numFmtId="0" fontId="13" fillId="2" borderId="3" xfId="1" applyFont="1" applyFill="1" applyBorder="1"/>
    <xf numFmtId="9" fontId="9" fillId="0" borderId="3" xfId="1" applyNumberFormat="1" applyFont="1" applyBorder="1" applyAlignment="1">
      <alignment horizontal="right"/>
    </xf>
    <xf numFmtId="9" fontId="9" fillId="0" borderId="0" xfId="1" applyNumberFormat="1" applyFont="1"/>
    <xf numFmtId="9" fontId="9" fillId="2" borderId="3" xfId="1" applyNumberFormat="1" applyFont="1" applyFill="1" applyBorder="1" applyAlignment="1">
      <alignment horizontal="right"/>
    </xf>
    <xf numFmtId="0" fontId="9" fillId="0" borderId="0" xfId="1" applyFont="1" applyAlignment="1">
      <alignment wrapText="1"/>
    </xf>
    <xf numFmtId="0" fontId="17" fillId="0" borderId="0" xfId="1" applyFont="1"/>
    <xf numFmtId="0" fontId="13" fillId="11" borderId="0" xfId="1" applyFont="1" applyFill="1" applyAlignment="1">
      <alignment horizontal="center" vertical="center"/>
    </xf>
    <xf numFmtId="9" fontId="9" fillId="11" borderId="0" xfId="1" applyNumberFormat="1" applyFont="1" applyFill="1" applyAlignment="1">
      <alignment horizontal="center"/>
    </xf>
    <xf numFmtId="0" fontId="16" fillId="6" borderId="3" xfId="0" applyFont="1" applyFill="1" applyBorder="1" applyAlignment="1">
      <alignment horizontal="left" vertical="center" wrapText="1"/>
    </xf>
    <xf numFmtId="0" fontId="16" fillId="6" borderId="3" xfId="0" applyFont="1" applyFill="1" applyBorder="1" applyAlignment="1">
      <alignment horizontal="center" vertical="center"/>
    </xf>
    <xf numFmtId="0" fontId="16" fillId="6" borderId="3" xfId="0" applyFont="1" applyFill="1" applyBorder="1" applyAlignment="1">
      <alignment horizontal="right" vertical="center" wrapText="1"/>
    </xf>
    <xf numFmtId="0" fontId="2" fillId="0" borderId="3" xfId="0" applyFont="1" applyBorder="1"/>
    <xf numFmtId="0" fontId="5" fillId="0" borderId="3" xfId="0" applyFont="1" applyBorder="1" applyAlignment="1">
      <alignment horizontal="center" vertical="center"/>
    </xf>
    <xf numFmtId="0" fontId="2" fillId="0" borderId="0" xfId="0" applyFont="1"/>
    <xf numFmtId="14" fontId="5" fillId="0" borderId="3" xfId="0" applyNumberFormat="1" applyFont="1" applyBorder="1" applyAlignment="1">
      <alignment horizontal="center" vertical="center"/>
    </xf>
    <xf numFmtId="0" fontId="20" fillId="3" borderId="3" xfId="1" applyFont="1" applyFill="1" applyBorder="1" applyAlignment="1">
      <alignment wrapText="1"/>
    </xf>
    <xf numFmtId="0" fontId="9" fillId="0" borderId="0" xfId="1" applyFont="1" applyAlignment="1">
      <alignment vertical="center"/>
    </xf>
    <xf numFmtId="0" fontId="9" fillId="5" borderId="3" xfId="1" applyFont="1" applyFill="1" applyBorder="1" applyAlignment="1">
      <alignment vertical="center" wrapText="1"/>
    </xf>
    <xf numFmtId="0" fontId="9" fillId="7" borderId="3" xfId="1" applyFont="1" applyFill="1" applyBorder="1" applyAlignment="1">
      <alignment horizontal="center" vertical="center"/>
    </xf>
    <xf numFmtId="0" fontId="9" fillId="5" borderId="3" xfId="1" applyFont="1" applyFill="1" applyBorder="1" applyAlignment="1">
      <alignment horizontal="left" vertical="center" wrapText="1"/>
    </xf>
    <xf numFmtId="0" fontId="5" fillId="5" borderId="3" xfId="1" applyFont="1" applyFill="1" applyBorder="1" applyAlignment="1">
      <alignment vertical="center" wrapText="1"/>
    </xf>
    <xf numFmtId="0" fontId="16" fillId="6" borderId="3" xfId="1" applyFont="1" applyFill="1" applyBorder="1" applyAlignment="1">
      <alignment vertical="center" wrapText="1"/>
    </xf>
    <xf numFmtId="0" fontId="13" fillId="8" borderId="3" xfId="1" applyFont="1" applyFill="1" applyBorder="1" applyAlignment="1">
      <alignment horizontal="center" vertical="center"/>
    </xf>
    <xf numFmtId="0" fontId="11" fillId="2" borderId="3" xfId="1" applyFont="1" applyFill="1" applyBorder="1" applyAlignment="1">
      <alignment horizontal="left" vertical="center" wrapText="1"/>
    </xf>
    <xf numFmtId="0" fontId="11" fillId="2" borderId="3" xfId="1" applyFont="1" applyFill="1" applyBorder="1" applyAlignment="1">
      <alignment horizontal="center" vertical="center"/>
    </xf>
    <xf numFmtId="0" fontId="11" fillId="5" borderId="3" xfId="1" applyFont="1" applyFill="1" applyBorder="1" applyAlignment="1">
      <alignment vertical="center" wrapText="1"/>
    </xf>
    <xf numFmtId="0" fontId="9" fillId="7" borderId="3" xfId="1" applyFont="1" applyFill="1" applyBorder="1" applyAlignment="1">
      <alignment horizontal="center" vertical="center" wrapText="1"/>
    </xf>
    <xf numFmtId="0" fontId="13" fillId="8" borderId="14" xfId="1" applyFont="1" applyFill="1" applyBorder="1" applyAlignment="1">
      <alignment horizontal="center" vertical="center" wrapText="1"/>
    </xf>
    <xf numFmtId="0" fontId="11" fillId="7" borderId="8" xfId="1" applyFont="1" applyFill="1" applyBorder="1" applyAlignment="1">
      <alignment vertical="center" wrapText="1"/>
    </xf>
    <xf numFmtId="0" fontId="9" fillId="7" borderId="8" xfId="1" applyFont="1" applyFill="1" applyBorder="1" applyAlignment="1">
      <alignment horizontal="center" vertical="center" wrapText="1"/>
    </xf>
    <xf numFmtId="0" fontId="11" fillId="7" borderId="7" xfId="1" applyFont="1" applyFill="1" applyBorder="1" applyAlignment="1">
      <alignment vertical="center" wrapText="1"/>
    </xf>
    <xf numFmtId="0" fontId="9" fillId="7" borderId="7" xfId="1" applyFont="1" applyFill="1" applyBorder="1" applyAlignment="1">
      <alignment horizontal="center" vertical="center" wrapText="1"/>
    </xf>
    <xf numFmtId="0" fontId="7" fillId="3" borderId="10" xfId="0" applyFont="1" applyFill="1" applyBorder="1" applyAlignment="1">
      <alignment horizontal="left" vertical="center" wrapText="1"/>
    </xf>
    <xf numFmtId="0" fontId="8" fillId="3" borderId="10" xfId="0" applyFont="1" applyFill="1" applyBorder="1" applyAlignment="1">
      <alignment horizontal="center" vertical="center"/>
    </xf>
    <xf numFmtId="0" fontId="16" fillId="6" borderId="3" xfId="1" applyFont="1" applyFill="1" applyBorder="1" applyAlignment="1">
      <alignment wrapText="1"/>
    </xf>
    <xf numFmtId="9" fontId="9" fillId="8" borderId="3" xfId="1" applyNumberFormat="1" applyFont="1" applyFill="1" applyBorder="1" applyAlignment="1">
      <alignment horizontal="center" wrapText="1"/>
    </xf>
    <xf numFmtId="9" fontId="9" fillId="8" borderId="3" xfId="1" applyNumberFormat="1" applyFont="1" applyFill="1" applyBorder="1" applyAlignment="1">
      <alignment horizontal="center"/>
    </xf>
    <xf numFmtId="9" fontId="13" fillId="9" borderId="3" xfId="8" applyFont="1" applyFill="1" applyBorder="1" applyAlignment="1">
      <alignment horizontal="center"/>
    </xf>
    <xf numFmtId="0" fontId="13" fillId="9" borderId="3" xfId="1" applyFont="1" applyFill="1" applyBorder="1" applyAlignment="1">
      <alignment horizontal="center"/>
    </xf>
    <xf numFmtId="0" fontId="13" fillId="0" borderId="3" xfId="1" applyFont="1" applyBorder="1" applyAlignment="1">
      <alignment vertical="center" wrapText="1"/>
    </xf>
    <xf numFmtId="0" fontId="9" fillId="0" borderId="3" xfId="1" applyFont="1" applyBorder="1"/>
    <xf numFmtId="0" fontId="14" fillId="0" borderId="0" xfId="1" applyFont="1" applyAlignment="1">
      <alignment vertical="center"/>
    </xf>
    <xf numFmtId="0" fontId="13" fillId="7" borderId="3" xfId="1" applyFont="1" applyFill="1" applyBorder="1" applyAlignment="1">
      <alignment horizontal="center" vertical="center"/>
    </xf>
    <xf numFmtId="9" fontId="13" fillId="8" borderId="3" xfId="8" applyFont="1" applyFill="1" applyBorder="1" applyAlignment="1">
      <alignment horizontal="center" vertical="center"/>
    </xf>
    <xf numFmtId="0" fontId="11" fillId="5" borderId="9" xfId="1" applyFont="1" applyFill="1" applyBorder="1" applyAlignment="1">
      <alignment vertical="center" wrapText="1"/>
    </xf>
    <xf numFmtId="0" fontId="9" fillId="7" borderId="9" xfId="1" applyFont="1" applyFill="1" applyBorder="1" applyAlignment="1">
      <alignment horizontal="center" vertical="center" wrapText="1"/>
    </xf>
    <xf numFmtId="0" fontId="9" fillId="7" borderId="0" xfId="1" applyFont="1" applyFill="1" applyAlignment="1">
      <alignment horizontal="center" vertical="center"/>
    </xf>
    <xf numFmtId="0" fontId="16" fillId="6" borderId="10" xfId="1" applyFont="1" applyFill="1" applyBorder="1" applyAlignment="1">
      <alignment vertical="center" wrapText="1"/>
    </xf>
    <xf numFmtId="9" fontId="9" fillId="10" borderId="3" xfId="1" applyNumberFormat="1" applyFont="1" applyFill="1" applyBorder="1" applyAlignment="1">
      <alignment horizontal="center" wrapText="1"/>
    </xf>
    <xf numFmtId="9" fontId="9" fillId="10" borderId="3" xfId="1" applyNumberFormat="1" applyFont="1" applyFill="1" applyBorder="1" applyAlignment="1">
      <alignment horizontal="center"/>
    </xf>
    <xf numFmtId="9" fontId="13" fillId="2" borderId="3" xfId="8" applyFont="1" applyFill="1" applyBorder="1" applyAlignment="1">
      <alignment horizontal="center"/>
    </xf>
    <xf numFmtId="0" fontId="13" fillId="2" borderId="3" xfId="1" applyFont="1" applyFill="1" applyBorder="1" applyAlignment="1">
      <alignment horizontal="center"/>
    </xf>
    <xf numFmtId="0" fontId="23" fillId="0" borderId="3" xfId="0" applyFont="1" applyBorder="1" applyAlignment="1">
      <alignment horizontal="justify" vertical="top"/>
    </xf>
    <xf numFmtId="0" fontId="23" fillId="0" borderId="0" xfId="0" applyFont="1"/>
    <xf numFmtId="0" fontId="24" fillId="12" borderId="3" xfId="0" applyFont="1" applyFill="1" applyBorder="1" applyAlignment="1">
      <alignment horizontal="center" vertical="center"/>
    </xf>
    <xf numFmtId="0" fontId="25" fillId="13" borderId="3" xfId="0" applyFont="1" applyFill="1" applyBorder="1" applyAlignment="1">
      <alignment horizontal="center"/>
    </xf>
    <xf numFmtId="0" fontId="23" fillId="0" borderId="16" xfId="0" applyFont="1" applyBorder="1" applyAlignment="1">
      <alignment vertical="center" wrapText="1"/>
    </xf>
    <xf numFmtId="0" fontId="23" fillId="0" borderId="3" xfId="0" applyFont="1" applyBorder="1" applyAlignment="1">
      <alignment horizontal="center" vertical="center" wrapText="1"/>
    </xf>
    <xf numFmtId="15" fontId="23" fillId="0" borderId="3" xfId="0" applyNumberFormat="1" applyFont="1" applyBorder="1" applyAlignment="1">
      <alignment horizontal="center" vertical="center" wrapText="1"/>
    </xf>
    <xf numFmtId="0" fontId="23" fillId="0" borderId="3" xfId="0" applyFont="1" applyBorder="1" applyAlignment="1">
      <alignment horizontal="center" vertical="center"/>
    </xf>
    <xf numFmtId="15" fontId="23" fillId="0" borderId="3" xfId="0" applyNumberFormat="1" applyFont="1" applyBorder="1" applyAlignment="1">
      <alignment horizontal="center" vertical="center"/>
    </xf>
    <xf numFmtId="164" fontId="23" fillId="0" borderId="3" xfId="0" applyNumberFormat="1" applyFont="1" applyBorder="1" applyAlignment="1" applyProtection="1">
      <alignment horizontal="center"/>
      <protection locked="0"/>
    </xf>
    <xf numFmtId="15" fontId="23" fillId="0" borderId="3" xfId="0" applyNumberFormat="1" applyFont="1" applyBorder="1" applyAlignment="1" applyProtection="1">
      <alignment horizontal="center"/>
      <protection locked="0"/>
    </xf>
    <xf numFmtId="0" fontId="23" fillId="0" borderId="3" xfId="0" applyFont="1" applyBorder="1" applyAlignment="1" applyProtection="1">
      <alignment horizontal="center"/>
      <protection locked="0"/>
    </xf>
    <xf numFmtId="0" fontId="23" fillId="0" borderId="3" xfId="0" applyFont="1" applyBorder="1" applyAlignment="1" applyProtection="1">
      <alignment horizontal="left"/>
      <protection locked="0"/>
    </xf>
    <xf numFmtId="0" fontId="23" fillId="0" borderId="0" xfId="0" applyFont="1" applyAlignment="1">
      <alignment horizontal="justify" vertical="top"/>
    </xf>
    <xf numFmtId="164" fontId="23" fillId="0" borderId="3" xfId="0" applyNumberFormat="1" applyFont="1" applyBorder="1" applyAlignment="1">
      <alignment horizontal="center" vertical="center" wrapText="1"/>
    </xf>
    <xf numFmtId="0" fontId="24" fillId="12" borderId="15" xfId="0" applyFont="1" applyFill="1" applyBorder="1" applyAlignment="1">
      <alignment horizontal="center" vertical="center"/>
    </xf>
    <xf numFmtId="0" fontId="24" fillId="12" borderId="3" xfId="0" applyFont="1" applyFill="1" applyBorder="1" applyAlignment="1">
      <alignment horizontal="center" vertical="center"/>
    </xf>
    <xf numFmtId="0" fontId="10" fillId="0" borderId="0" xfId="1" applyFont="1" applyAlignment="1">
      <alignment vertical="center"/>
    </xf>
    <xf numFmtId="0" fontId="14" fillId="0" borderId="7" xfId="1" applyFont="1" applyBorder="1" applyAlignment="1">
      <alignment horizontal="center"/>
    </xf>
    <xf numFmtId="0" fontId="9" fillId="5" borderId="0" xfId="1" applyFont="1" applyFill="1" applyAlignment="1">
      <alignment horizontal="left" vertical="top" wrapText="1"/>
    </xf>
    <xf numFmtId="0" fontId="19" fillId="0" borderId="0" xfId="1" applyFont="1" applyAlignment="1">
      <alignment horizontal="left" vertical="center" wrapText="1"/>
    </xf>
    <xf numFmtId="0" fontId="18" fillId="3" borderId="5" xfId="1" applyFont="1" applyFill="1" applyBorder="1" applyAlignment="1">
      <alignment horizontal="left" vertical="center"/>
    </xf>
    <xf numFmtId="0" fontId="18" fillId="3" borderId="0" xfId="1" applyFont="1" applyFill="1" applyAlignment="1">
      <alignment horizontal="left" vertical="center"/>
    </xf>
    <xf numFmtId="0" fontId="9" fillId="0" borderId="0" xfId="1" applyFont="1" applyAlignment="1">
      <alignment horizontal="left" vertical="top" wrapText="1"/>
    </xf>
    <xf numFmtId="0" fontId="9" fillId="0" borderId="0" xfId="1" applyFont="1" applyAlignment="1">
      <alignment horizontal="left" vertical="center" wrapText="1"/>
    </xf>
    <xf numFmtId="0" fontId="5" fillId="0" borderId="0" xfId="0" applyFont="1" applyAlignment="1">
      <alignment horizontal="center" wrapText="1"/>
    </xf>
    <xf numFmtId="0" fontId="5" fillId="0" borderId="7" xfId="0" applyFont="1" applyBorder="1" applyAlignment="1">
      <alignment horizontal="center" wrapText="1"/>
    </xf>
    <xf numFmtId="0" fontId="1" fillId="0" borderId="4" xfId="0" applyFont="1" applyBorder="1" applyAlignment="1">
      <alignment horizontal="center"/>
    </xf>
    <xf numFmtId="0" fontId="1" fillId="0" borderId="8" xfId="0" applyFont="1" applyBorder="1" applyAlignment="1">
      <alignment horizontal="center"/>
    </xf>
    <xf numFmtId="0" fontId="1" fillId="0" borderId="12" xfId="0" applyFont="1" applyBorder="1" applyAlignment="1">
      <alignment horizont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1" fillId="0" borderId="1" xfId="2" applyFont="1" applyBorder="1" applyAlignment="1">
      <alignment horizontal="center" vertical="center"/>
    </xf>
    <xf numFmtId="0" fontId="1" fillId="0" borderId="2" xfId="2" applyFont="1" applyBorder="1" applyAlignment="1">
      <alignment horizontal="center" vertical="center"/>
    </xf>
    <xf numFmtId="0" fontId="1" fillId="0" borderId="3" xfId="2" applyFont="1" applyBorder="1" applyAlignment="1">
      <alignment horizontal="center" vertical="center" wrapText="1"/>
    </xf>
    <xf numFmtId="0" fontId="1" fillId="0" borderId="3" xfId="2" applyFont="1" applyBorder="1" applyAlignment="1">
      <alignment horizontal="center" vertical="center"/>
    </xf>
  </cellXfs>
  <cellStyles count="9">
    <cellStyle name="Normal" xfId="0" builtinId="0"/>
    <cellStyle name="Normal 2" xfId="1" xr:uid="{00000000-0005-0000-0000-000002000000}"/>
    <cellStyle name="Normal 2 2" xfId="2" xr:uid="{00000000-0005-0000-0000-000003000000}"/>
    <cellStyle name="Normal 2 3" xfId="7" xr:uid="{00000000-0005-0000-0000-000004000000}"/>
    <cellStyle name="Normal 3" xfId="3" xr:uid="{00000000-0005-0000-0000-000005000000}"/>
    <cellStyle name="Normal 4" xfId="6" xr:uid="{00000000-0005-0000-0000-000006000000}"/>
    <cellStyle name="Percent" xfId="8" builtinId="5"/>
    <cellStyle name="Percent 2" xfId="5" xr:uid="{00000000-0005-0000-0000-000008000000}"/>
    <cellStyle name="Percent 3" xfId="4" xr:uid="{00000000-0005-0000-0000-000009000000}"/>
  </cellStyles>
  <dxfs count="12">
    <dxf>
      <font>
        <color auto="1"/>
      </font>
      <fill>
        <patternFill>
          <bgColor rgb="FF71B12D"/>
        </patternFill>
      </fill>
    </dxf>
    <dxf>
      <font>
        <color auto="1"/>
      </font>
      <fill>
        <patternFill>
          <bgColor rgb="FFFFB540"/>
        </patternFill>
      </fill>
    </dxf>
    <dxf>
      <font>
        <color auto="1"/>
      </font>
      <fill>
        <patternFill>
          <bgColor rgb="FF3391AD"/>
        </patternFill>
      </fill>
    </dxf>
    <dxf>
      <font>
        <color auto="1"/>
      </font>
      <fill>
        <patternFill>
          <bgColor rgb="FFA24130"/>
        </patternFill>
      </fill>
    </dxf>
    <dxf>
      <font>
        <color auto="1"/>
      </font>
      <fill>
        <patternFill>
          <bgColor rgb="FFA24130"/>
        </patternFill>
      </fill>
    </dxf>
    <dxf>
      <font>
        <color auto="1"/>
      </font>
      <fill>
        <patternFill>
          <bgColor rgb="FF3391AD"/>
        </patternFill>
      </fill>
    </dxf>
    <dxf>
      <font>
        <color auto="1"/>
      </font>
      <fill>
        <patternFill>
          <bgColor rgb="FFFFB540"/>
        </patternFill>
      </fill>
    </dxf>
    <dxf>
      <font>
        <b val="0"/>
        <i/>
        <color auto="1"/>
      </font>
      <fill>
        <patternFill>
          <bgColor rgb="FF71B12D"/>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9" defaultPivotStyle="PivotStyleLight16"/>
  <colors>
    <mruColors>
      <color rgb="FFC1D2DF"/>
      <color rgb="FFCED990"/>
      <color rgb="FFB6BFC6"/>
      <color rgb="FFE3C77E"/>
      <color rgb="FFC7978E"/>
      <color rgb="FFA0C3E0"/>
      <color rgb="FFD17465"/>
      <color rgb="FFC6D664"/>
      <color rgb="FFF2C850"/>
      <color rgb="FFF4D1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Sample Title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0672962996868621E-2"/>
          <c:y val="0.12592736680989117"/>
          <c:w val="0.65176203860235782"/>
          <c:h val="0.78963860340612146"/>
        </c:manualLayout>
      </c:layout>
      <c:scatterChart>
        <c:scatterStyle val="lineMarker"/>
        <c:varyColors val="0"/>
        <c:ser>
          <c:idx val="0"/>
          <c:order val="0"/>
          <c:tx>
            <c:v>TOP RIGHT</c:v>
          </c:tx>
          <c:spPr>
            <a:ln w="25400" cap="rnd">
              <a:noFill/>
              <a:round/>
            </a:ln>
            <a:effectLst/>
          </c:spPr>
          <c:marker>
            <c:symbol val="circle"/>
            <c:size val="6"/>
            <c:spPr>
              <a:solidFill>
                <a:schemeClr val="accent6">
                  <a:lumMod val="75000"/>
                </a:schemeClr>
              </a:solidFill>
              <a:ln w="9525">
                <a:noFill/>
              </a:ln>
              <a:effectLst/>
            </c:spPr>
          </c:marker>
          <c:dLbls>
            <c:dLbl>
              <c:idx val="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6B4-480C-A6B2-F1A7F0CDBAA0}"/>
                </c:ext>
              </c:extLst>
            </c:dLbl>
            <c:dLbl>
              <c:idx val="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06B4-480C-A6B2-F1A7F0CDBAA0}"/>
                </c:ext>
              </c:extLst>
            </c:dLbl>
            <c:dLbl>
              <c:idx val="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06B4-480C-A6B2-F1A7F0CDBAA0}"/>
                </c:ext>
              </c:extLst>
            </c:dLbl>
            <c:dLbl>
              <c:idx val="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06B4-480C-A6B2-F1A7F0CDBAA0}"/>
                </c:ext>
              </c:extLst>
            </c:dLbl>
            <c:dLbl>
              <c:idx val="4"/>
              <c:tx>
                <c:rich>
                  <a:bodyPr/>
                  <a:lstStyle/>
                  <a:p>
                    <a:fld id="{7015367B-51B6-4273-9314-C16E6D3EF43E}"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EA7B-46F0-BA7E-ADDD08C66E30}"/>
                </c:ext>
              </c:extLst>
            </c:dLbl>
            <c:dLbl>
              <c:idx val="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6B4-480C-A6B2-F1A7F0CDBAA0}"/>
                </c:ext>
              </c:extLst>
            </c:dLbl>
            <c:dLbl>
              <c:idx val="6"/>
              <c:tx>
                <c:rich>
                  <a:bodyPr/>
                  <a:lstStyle/>
                  <a:p>
                    <a:fld id="{0E487540-C3C6-453B-8682-B1BF934BDD86}"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A7B-46F0-BA7E-ADDD08C66E30}"/>
                </c:ext>
              </c:extLst>
            </c:dLbl>
            <c:dLbl>
              <c:idx val="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6B4-480C-A6B2-F1A7F0CDBAA0}"/>
                </c:ext>
              </c:extLst>
            </c:dLbl>
            <c:dLbl>
              <c:idx val="8"/>
              <c:tx>
                <c:rich>
                  <a:bodyPr/>
                  <a:lstStyle/>
                  <a:p>
                    <a:fld id="{5E0A3FFC-BB57-4349-BAE3-EC61AA2BBE3E}"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EA7B-46F0-BA7E-ADDD08C66E30}"/>
                </c:ext>
              </c:extLst>
            </c:dLbl>
            <c:dLbl>
              <c:idx val="9"/>
              <c:tx>
                <c:rich>
                  <a:bodyPr/>
                  <a:lstStyle/>
                  <a:p>
                    <a:fld id="{FDBD5D60-DDD6-49E5-AEEE-9CC03274657A}"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EA7B-46F0-BA7E-ADDD08C66E30}"/>
                </c:ext>
              </c:extLst>
            </c:dLbl>
            <c:dLbl>
              <c:idx val="1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6B4-480C-A6B2-F1A7F0CDBAA0}"/>
                </c:ext>
              </c:extLst>
            </c:dLbl>
            <c:dLbl>
              <c:idx val="1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06B4-480C-A6B2-F1A7F0CDBAA0}"/>
                </c:ext>
              </c:extLst>
            </c:dLbl>
            <c:dLbl>
              <c:idx val="1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06B4-480C-A6B2-F1A7F0CDBAA0}"/>
                </c:ext>
              </c:extLst>
            </c:dLbl>
            <c:dLbl>
              <c:idx val="13"/>
              <c:tx>
                <c:rich>
                  <a:bodyPr/>
                  <a:lstStyle/>
                  <a:p>
                    <a:fld id="{EEC2130C-B47D-4379-B4DA-CCB2FE4D1564}"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EA7B-46F0-BA7E-ADDD08C66E30}"/>
                </c:ext>
              </c:extLst>
            </c:dLbl>
            <c:dLbl>
              <c:idx val="1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06B4-480C-A6B2-F1A7F0CDBAA0}"/>
                </c:ext>
              </c:extLst>
            </c:dLbl>
            <c:dLbl>
              <c:idx val="1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6B4-480C-A6B2-F1A7F0CDBAA0}"/>
                </c:ext>
              </c:extLst>
            </c:dLbl>
            <c:dLbl>
              <c:idx val="1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6B4-480C-A6B2-F1A7F0CDBAA0}"/>
                </c:ext>
              </c:extLst>
            </c:dLbl>
            <c:dLbl>
              <c:idx val="1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6B4-480C-A6B2-F1A7F0CDBAA0}"/>
                </c:ext>
              </c:extLst>
            </c:dLbl>
            <c:dLbl>
              <c:idx val="1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6B4-480C-A6B2-F1A7F0CDBAA0}"/>
                </c:ext>
              </c:extLst>
            </c:dLbl>
            <c:dLbl>
              <c:idx val="19"/>
              <c:tx>
                <c:rich>
                  <a:bodyPr/>
                  <a:lstStyle/>
                  <a:p>
                    <a:fld id="{5B8BBD1A-B2B9-4CF3-8D1D-7653DEE71798}"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EA7B-46F0-BA7E-ADDD08C66E30}"/>
                </c:ext>
              </c:extLst>
            </c:dLbl>
            <c:dLbl>
              <c:idx val="2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06B4-480C-A6B2-F1A7F0CDBAA0}"/>
                </c:ext>
              </c:extLst>
            </c:dLbl>
            <c:dLbl>
              <c:idx val="21"/>
              <c:tx>
                <c:rich>
                  <a:bodyPr/>
                  <a:lstStyle/>
                  <a:p>
                    <a:fld id="{B10CDA9C-45AA-4B23-B225-70FB1A61A516}"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EA7B-46F0-BA7E-ADDD08C66E30}"/>
                </c:ext>
              </c:extLst>
            </c:dLbl>
            <c:dLbl>
              <c:idx val="2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06B4-480C-A6B2-F1A7F0CDBAA0}"/>
                </c:ext>
              </c:extLst>
            </c:dLbl>
            <c:dLbl>
              <c:idx val="2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06B4-480C-A6B2-F1A7F0CDBAA0}"/>
                </c:ext>
              </c:extLst>
            </c:dLbl>
            <c:dLbl>
              <c:idx val="24"/>
              <c:tx>
                <c:rich>
                  <a:bodyPr/>
                  <a:lstStyle/>
                  <a:p>
                    <a:fld id="{EF0C0399-F3D7-44B9-B707-A22321EFFDC7}"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EA7B-46F0-BA7E-ADDD08C66E30}"/>
                </c:ext>
              </c:extLst>
            </c:dLbl>
            <c:dLbl>
              <c:idx val="25"/>
              <c:tx>
                <c:rich>
                  <a:bodyPr/>
                  <a:lstStyle/>
                  <a:p>
                    <a:fld id="{D0B03571-41A8-45FE-8E1A-389EE4951C1C}"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EA7B-46F0-BA7E-ADDD08C66E30}"/>
                </c:ext>
              </c:extLst>
            </c:dLbl>
            <c:dLbl>
              <c:idx val="2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06B4-480C-A6B2-F1A7F0CDBAA0}"/>
                </c:ext>
              </c:extLst>
            </c:dLbl>
            <c:dLbl>
              <c:idx val="27"/>
              <c:tx>
                <c:rich>
                  <a:bodyPr/>
                  <a:lstStyle/>
                  <a:p>
                    <a:fld id="{BA82E790-D4F0-4741-B4F9-C13509C30783}"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EA7B-46F0-BA7E-ADDD08C66E30}"/>
                </c:ext>
              </c:extLst>
            </c:dLbl>
            <c:dLbl>
              <c:idx val="2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C-06B4-480C-A6B2-F1A7F0CDBAA0}"/>
                </c:ext>
              </c:extLst>
            </c:dLbl>
            <c:dLbl>
              <c:idx val="29"/>
              <c:tx>
                <c:rich>
                  <a:bodyPr/>
                  <a:lstStyle/>
                  <a:p>
                    <a:fld id="{0C3E9A3B-7BE8-40DE-B08B-D18CE3FB934E}"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EA7B-46F0-BA7E-ADDD08C66E30}"/>
                </c:ext>
              </c:extLst>
            </c:dLbl>
            <c:dLbl>
              <c:idx val="3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E-06B4-480C-A6B2-F1A7F0CDBAA0}"/>
                </c:ext>
              </c:extLst>
            </c:dLbl>
            <c:dLbl>
              <c:idx val="3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F-06B4-480C-A6B2-F1A7F0CDBAA0}"/>
                </c:ext>
              </c:extLst>
            </c:dLbl>
            <c:dLbl>
              <c:idx val="3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0-06B4-480C-A6B2-F1A7F0CDBAA0}"/>
                </c:ext>
              </c:extLst>
            </c:dLbl>
            <c:dLbl>
              <c:idx val="3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1-06B4-480C-A6B2-F1A7F0CDBAA0}"/>
                </c:ext>
              </c:extLst>
            </c:dLbl>
            <c:dLbl>
              <c:idx val="3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2-06B4-480C-A6B2-F1A7F0CDBAA0}"/>
                </c:ext>
              </c:extLst>
            </c:dLbl>
            <c:dLbl>
              <c:idx val="3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3-06B4-480C-A6B2-F1A7F0CDBAA0}"/>
                </c:ext>
              </c:extLst>
            </c:dLbl>
            <c:dLbl>
              <c:idx val="3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4-06B4-480C-A6B2-F1A7F0CDBAA0}"/>
                </c:ext>
              </c:extLst>
            </c:dLbl>
            <c:dLbl>
              <c:idx val="3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5-06B4-480C-A6B2-F1A7F0CDBAA0}"/>
                </c:ext>
              </c:extLst>
            </c:dLbl>
            <c:dLbl>
              <c:idx val="3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6-06B4-480C-A6B2-F1A7F0CDBAA0}"/>
                </c:ext>
              </c:extLst>
            </c:dLbl>
            <c:dLbl>
              <c:idx val="3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7-06B4-480C-A6B2-F1A7F0CDBAA0}"/>
                </c:ext>
              </c:extLst>
            </c:dLbl>
            <c:dLbl>
              <c:idx val="40"/>
              <c:tx>
                <c:rich>
                  <a:bodyPr/>
                  <a:lstStyle/>
                  <a:p>
                    <a:fld id="{340E07B9-EE6B-4BBD-874B-169468845FD3}"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EA7B-46F0-BA7E-ADDD08C66E30}"/>
                </c:ext>
              </c:extLst>
            </c:dLbl>
            <c:dLbl>
              <c:idx val="4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9-06B4-480C-A6B2-F1A7F0CDBAA0}"/>
                </c:ext>
              </c:extLst>
            </c:dLbl>
            <c:dLbl>
              <c:idx val="4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A-06B4-480C-A6B2-F1A7F0CDBAA0}"/>
                </c:ext>
              </c:extLst>
            </c:dLbl>
            <c:dLbl>
              <c:idx val="4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B-06B4-480C-A6B2-F1A7F0CDBAA0}"/>
                </c:ext>
              </c:extLst>
            </c:dLbl>
            <c:dLbl>
              <c:idx val="4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C-06B4-480C-A6B2-F1A7F0CDBAA0}"/>
                </c:ext>
              </c:extLst>
            </c:dLbl>
            <c:dLbl>
              <c:idx val="4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D-06B4-480C-A6B2-F1A7F0CDBAA0}"/>
                </c:ext>
              </c:extLst>
            </c:dLbl>
            <c:dLbl>
              <c:idx val="4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E-06B4-480C-A6B2-F1A7F0CDBAA0}"/>
                </c:ext>
              </c:extLst>
            </c:dLbl>
            <c:dLbl>
              <c:idx val="4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F-06B4-480C-A6B2-F1A7F0CDBAA0}"/>
                </c:ext>
              </c:extLst>
            </c:dLbl>
            <c:dLbl>
              <c:idx val="4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0-06B4-480C-A6B2-F1A7F0CDBAA0}"/>
                </c:ext>
              </c:extLst>
            </c:dLbl>
            <c:dLbl>
              <c:idx val="49"/>
              <c:tx>
                <c:rich>
                  <a:bodyPr/>
                  <a:lstStyle/>
                  <a:p>
                    <a:fld id="{C6E45D16-849A-4127-8535-16F61EE85493}"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EA7B-46F0-BA7E-ADDD08C66E3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'2x2 Grid Output'!$H$18:$H$67</c:f>
              <c:numCache>
                <c:formatCode>General</c:formatCode>
                <c:ptCount val="50"/>
                <c:pt idx="0">
                  <c:v>#N/A</c:v>
                </c:pt>
                <c:pt idx="1">
                  <c:v>#N/A</c:v>
                </c:pt>
                <c:pt idx="2">
                  <c:v>#N/A</c:v>
                </c:pt>
                <c:pt idx="3">
                  <c:v>#N/A</c:v>
                </c:pt>
                <c:pt idx="4">
                  <c:v>5</c:v>
                </c:pt>
                <c:pt idx="5">
                  <c:v>#N/A</c:v>
                </c:pt>
                <c:pt idx="6">
                  <c:v>7</c:v>
                </c:pt>
                <c:pt idx="7">
                  <c:v>#N/A</c:v>
                </c:pt>
                <c:pt idx="8">
                  <c:v>6</c:v>
                </c:pt>
                <c:pt idx="9">
                  <c:v>4</c:v>
                </c:pt>
                <c:pt idx="10">
                  <c:v>#N/A</c:v>
                </c:pt>
                <c:pt idx="11">
                  <c:v>#N/A</c:v>
                </c:pt>
                <c:pt idx="12">
                  <c:v>#N/A</c:v>
                </c:pt>
                <c:pt idx="13">
                  <c:v>7</c:v>
                </c:pt>
                <c:pt idx="14">
                  <c:v>#N/A</c:v>
                </c:pt>
                <c:pt idx="15">
                  <c:v>#N/A</c:v>
                </c:pt>
                <c:pt idx="16">
                  <c:v>#N/A</c:v>
                </c:pt>
                <c:pt idx="17">
                  <c:v>#N/A</c:v>
                </c:pt>
                <c:pt idx="18">
                  <c:v>#N/A</c:v>
                </c:pt>
                <c:pt idx="19">
                  <c:v>6</c:v>
                </c:pt>
                <c:pt idx="20">
                  <c:v>#N/A</c:v>
                </c:pt>
                <c:pt idx="21">
                  <c:v>8</c:v>
                </c:pt>
                <c:pt idx="22">
                  <c:v>#N/A</c:v>
                </c:pt>
                <c:pt idx="23">
                  <c:v>#N/A</c:v>
                </c:pt>
                <c:pt idx="24">
                  <c:v>7</c:v>
                </c:pt>
                <c:pt idx="25">
                  <c:v>5</c:v>
                </c:pt>
                <c:pt idx="26">
                  <c:v>#N/A</c:v>
                </c:pt>
                <c:pt idx="27">
                  <c:v>7</c:v>
                </c:pt>
                <c:pt idx="28">
                  <c:v>#N/A</c:v>
                </c:pt>
                <c:pt idx="29">
                  <c:v>8</c:v>
                </c:pt>
                <c:pt idx="30">
                  <c:v>#N/A</c:v>
                </c:pt>
                <c:pt idx="31">
                  <c:v>#N/A</c:v>
                </c:pt>
                <c:pt idx="32">
                  <c:v>#N/A</c:v>
                </c:pt>
                <c:pt idx="33">
                  <c:v>#N/A</c:v>
                </c:pt>
                <c:pt idx="34">
                  <c:v>#N/A</c:v>
                </c:pt>
                <c:pt idx="35">
                  <c:v>#N/A</c:v>
                </c:pt>
                <c:pt idx="36">
                  <c:v>#N/A</c:v>
                </c:pt>
                <c:pt idx="37">
                  <c:v>#N/A</c:v>
                </c:pt>
                <c:pt idx="38">
                  <c:v>#N/A</c:v>
                </c:pt>
                <c:pt idx="39">
                  <c:v>#N/A</c:v>
                </c:pt>
                <c:pt idx="40">
                  <c:v>8</c:v>
                </c:pt>
                <c:pt idx="41">
                  <c:v>#N/A</c:v>
                </c:pt>
                <c:pt idx="42">
                  <c:v>#N/A</c:v>
                </c:pt>
                <c:pt idx="43">
                  <c:v>#N/A</c:v>
                </c:pt>
                <c:pt idx="44">
                  <c:v>#N/A</c:v>
                </c:pt>
                <c:pt idx="45">
                  <c:v>#N/A</c:v>
                </c:pt>
                <c:pt idx="46">
                  <c:v>#N/A</c:v>
                </c:pt>
                <c:pt idx="47">
                  <c:v>#N/A</c:v>
                </c:pt>
                <c:pt idx="48">
                  <c:v>#N/A</c:v>
                </c:pt>
                <c:pt idx="49">
                  <c:v>4</c:v>
                </c:pt>
              </c:numCache>
            </c:numRef>
          </c:xVal>
          <c:yVal>
            <c:numRef>
              <c:f>'2x2 Grid Output'!$I$18:$I$67</c:f>
              <c:numCache>
                <c:formatCode>General</c:formatCode>
                <c:ptCount val="50"/>
                <c:pt idx="0">
                  <c:v>#N/A</c:v>
                </c:pt>
                <c:pt idx="1">
                  <c:v>#N/A</c:v>
                </c:pt>
                <c:pt idx="2">
                  <c:v>#N/A</c:v>
                </c:pt>
                <c:pt idx="3">
                  <c:v>#N/A</c:v>
                </c:pt>
                <c:pt idx="4">
                  <c:v>4</c:v>
                </c:pt>
                <c:pt idx="5">
                  <c:v>#N/A</c:v>
                </c:pt>
                <c:pt idx="6">
                  <c:v>4</c:v>
                </c:pt>
                <c:pt idx="7">
                  <c:v>#N/A</c:v>
                </c:pt>
                <c:pt idx="8">
                  <c:v>4</c:v>
                </c:pt>
                <c:pt idx="9">
                  <c:v>3</c:v>
                </c:pt>
                <c:pt idx="10">
                  <c:v>#N/A</c:v>
                </c:pt>
                <c:pt idx="11">
                  <c:v>#N/A</c:v>
                </c:pt>
                <c:pt idx="12">
                  <c:v>#N/A</c:v>
                </c:pt>
                <c:pt idx="13">
                  <c:v>6</c:v>
                </c:pt>
                <c:pt idx="14">
                  <c:v>#N/A</c:v>
                </c:pt>
                <c:pt idx="15">
                  <c:v>#N/A</c:v>
                </c:pt>
                <c:pt idx="16">
                  <c:v>#N/A</c:v>
                </c:pt>
                <c:pt idx="17">
                  <c:v>#N/A</c:v>
                </c:pt>
                <c:pt idx="18">
                  <c:v>#N/A</c:v>
                </c:pt>
                <c:pt idx="19">
                  <c:v>4</c:v>
                </c:pt>
                <c:pt idx="20">
                  <c:v>#N/A</c:v>
                </c:pt>
                <c:pt idx="21">
                  <c:v>3</c:v>
                </c:pt>
                <c:pt idx="22">
                  <c:v>#N/A</c:v>
                </c:pt>
                <c:pt idx="23">
                  <c:v>#N/A</c:v>
                </c:pt>
                <c:pt idx="24">
                  <c:v>5</c:v>
                </c:pt>
                <c:pt idx="25">
                  <c:v>3</c:v>
                </c:pt>
                <c:pt idx="26">
                  <c:v>#N/A</c:v>
                </c:pt>
                <c:pt idx="27">
                  <c:v>6</c:v>
                </c:pt>
                <c:pt idx="28">
                  <c:v>#N/A</c:v>
                </c:pt>
                <c:pt idx="29">
                  <c:v>3</c:v>
                </c:pt>
                <c:pt idx="30">
                  <c:v>#N/A</c:v>
                </c:pt>
                <c:pt idx="31">
                  <c:v>#N/A</c:v>
                </c:pt>
                <c:pt idx="32">
                  <c:v>#N/A</c:v>
                </c:pt>
                <c:pt idx="33">
                  <c:v>#N/A</c:v>
                </c:pt>
                <c:pt idx="34">
                  <c:v>#N/A</c:v>
                </c:pt>
                <c:pt idx="35">
                  <c:v>#N/A</c:v>
                </c:pt>
                <c:pt idx="36">
                  <c:v>#N/A</c:v>
                </c:pt>
                <c:pt idx="37">
                  <c:v>#N/A</c:v>
                </c:pt>
                <c:pt idx="38">
                  <c:v>#N/A</c:v>
                </c:pt>
                <c:pt idx="39">
                  <c:v>#N/A</c:v>
                </c:pt>
                <c:pt idx="40">
                  <c:v>6</c:v>
                </c:pt>
                <c:pt idx="41">
                  <c:v>#N/A</c:v>
                </c:pt>
                <c:pt idx="42">
                  <c:v>#N/A</c:v>
                </c:pt>
                <c:pt idx="43">
                  <c:v>#N/A</c:v>
                </c:pt>
                <c:pt idx="44">
                  <c:v>#N/A</c:v>
                </c:pt>
                <c:pt idx="45">
                  <c:v>#N/A</c:v>
                </c:pt>
                <c:pt idx="46">
                  <c:v>#N/A</c:v>
                </c:pt>
                <c:pt idx="47">
                  <c:v>#N/A</c:v>
                </c:pt>
                <c:pt idx="48">
                  <c:v>#N/A</c:v>
                </c:pt>
                <c:pt idx="49">
                  <c:v>4</c:v>
                </c:pt>
              </c:numCache>
            </c:numRef>
          </c:yVal>
          <c:smooth val="0"/>
          <c:extLst>
            <c:ext xmlns:c15="http://schemas.microsoft.com/office/drawing/2012/chart" uri="{02D57815-91ED-43cb-92C2-25804820EDAC}">
              <c15:datalabelsRange>
                <c15:f>'2x2 Grid Output'!$B$18:$B$67</c15:f>
                <c15:dlblRangeCache>
                  <c:ptCount val="5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15:dlblRangeCache>
              </c15:datalabelsRange>
            </c:ext>
            <c:ext xmlns:c16="http://schemas.microsoft.com/office/drawing/2014/chart" uri="{C3380CC4-5D6E-409C-BE32-E72D297353CC}">
              <c16:uniqueId val="{00000032-06B4-480C-A6B2-F1A7F0CDBAA0}"/>
            </c:ext>
          </c:extLst>
        </c:ser>
        <c:ser>
          <c:idx val="1"/>
          <c:order val="1"/>
          <c:tx>
            <c:v>BOTTOM RIGHT</c:v>
          </c:tx>
          <c:spPr>
            <a:ln w="25400" cap="rnd">
              <a:noFill/>
              <a:round/>
            </a:ln>
            <a:effectLst/>
          </c:spPr>
          <c:marker>
            <c:symbol val="circle"/>
            <c:size val="5"/>
            <c:spPr>
              <a:solidFill>
                <a:schemeClr val="accent4">
                  <a:lumMod val="75000"/>
                </a:schemeClr>
              </a:solidFill>
              <a:ln w="9525">
                <a:noFill/>
              </a:ln>
              <a:effectLst/>
            </c:spPr>
          </c:marker>
          <c:dLbls>
            <c:dLbl>
              <c:idx val="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3-06B4-480C-A6B2-F1A7F0CDBAA0}"/>
                </c:ext>
              </c:extLst>
            </c:dLbl>
            <c:dLbl>
              <c:idx val="1"/>
              <c:tx>
                <c:rich>
                  <a:bodyPr/>
                  <a:lstStyle/>
                  <a:p>
                    <a:fld id="{F4F76A33-1A36-4806-9DBD-0CB73DCABF62}"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EA7B-46F0-BA7E-ADDD08C66E30}"/>
                </c:ext>
              </c:extLst>
            </c:dLbl>
            <c:dLbl>
              <c:idx val="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5-06B4-480C-A6B2-F1A7F0CDBAA0}"/>
                </c:ext>
              </c:extLst>
            </c:dLbl>
            <c:dLbl>
              <c:idx val="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6-06B4-480C-A6B2-F1A7F0CDBAA0}"/>
                </c:ext>
              </c:extLst>
            </c:dLbl>
            <c:dLbl>
              <c:idx val="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7-06B4-480C-A6B2-F1A7F0CDBAA0}"/>
                </c:ext>
              </c:extLst>
            </c:dLbl>
            <c:dLbl>
              <c:idx val="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8-06B4-480C-A6B2-F1A7F0CDBAA0}"/>
                </c:ext>
              </c:extLst>
            </c:dLbl>
            <c:dLbl>
              <c:idx val="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9-06B4-480C-A6B2-F1A7F0CDBAA0}"/>
                </c:ext>
              </c:extLst>
            </c:dLbl>
            <c:dLbl>
              <c:idx val="7"/>
              <c:tx>
                <c:rich>
                  <a:bodyPr/>
                  <a:lstStyle/>
                  <a:p>
                    <a:fld id="{B3EDD5D1-2CC9-460B-83DD-5FFA2AEA9E1E}"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EA7B-46F0-BA7E-ADDD08C66E30}"/>
                </c:ext>
              </c:extLst>
            </c:dLbl>
            <c:dLbl>
              <c:idx val="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B-06B4-480C-A6B2-F1A7F0CDBAA0}"/>
                </c:ext>
              </c:extLst>
            </c:dLbl>
            <c:dLbl>
              <c:idx val="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C-06B4-480C-A6B2-F1A7F0CDBAA0}"/>
                </c:ext>
              </c:extLst>
            </c:dLbl>
            <c:dLbl>
              <c:idx val="1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D-06B4-480C-A6B2-F1A7F0CDBAA0}"/>
                </c:ext>
              </c:extLst>
            </c:dLbl>
            <c:dLbl>
              <c:idx val="1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E-06B4-480C-A6B2-F1A7F0CDBAA0}"/>
                </c:ext>
              </c:extLst>
            </c:dLbl>
            <c:dLbl>
              <c:idx val="1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3F-06B4-480C-A6B2-F1A7F0CDBAA0}"/>
                </c:ext>
              </c:extLst>
            </c:dLbl>
            <c:dLbl>
              <c:idx val="1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40-06B4-480C-A6B2-F1A7F0CDBAA0}"/>
                </c:ext>
              </c:extLst>
            </c:dLbl>
            <c:dLbl>
              <c:idx val="1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41-06B4-480C-A6B2-F1A7F0CDBAA0}"/>
                </c:ext>
              </c:extLst>
            </c:dLbl>
            <c:dLbl>
              <c:idx val="15"/>
              <c:tx>
                <c:rich>
                  <a:bodyPr/>
                  <a:lstStyle/>
                  <a:p>
                    <a:fld id="{F8DA6BB8-8254-4ADF-932A-6324F73FD238}"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EA7B-46F0-BA7E-ADDD08C66E30}"/>
                </c:ext>
              </c:extLst>
            </c:dLbl>
            <c:dLbl>
              <c:idx val="1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43-06B4-480C-A6B2-F1A7F0CDBAA0}"/>
                </c:ext>
              </c:extLst>
            </c:dLbl>
            <c:dLbl>
              <c:idx val="1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44-06B4-480C-A6B2-F1A7F0CDBAA0}"/>
                </c:ext>
              </c:extLst>
            </c:dLbl>
            <c:dLbl>
              <c:idx val="18"/>
              <c:tx>
                <c:rich>
                  <a:bodyPr/>
                  <a:lstStyle/>
                  <a:p>
                    <a:fld id="{CC0214BE-6E0E-484B-9AB4-E4C684DCC20D}"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EA7B-46F0-BA7E-ADDD08C66E30}"/>
                </c:ext>
              </c:extLst>
            </c:dLbl>
            <c:dLbl>
              <c:idx val="1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46-06B4-480C-A6B2-F1A7F0CDBAA0}"/>
                </c:ext>
              </c:extLst>
            </c:dLbl>
            <c:dLbl>
              <c:idx val="20"/>
              <c:tx>
                <c:rich>
                  <a:bodyPr/>
                  <a:lstStyle/>
                  <a:p>
                    <a:fld id="{EAE38884-80F0-4560-A564-7D4527E9FE98}"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EA7B-46F0-BA7E-ADDD08C66E30}"/>
                </c:ext>
              </c:extLst>
            </c:dLbl>
            <c:dLbl>
              <c:idx val="2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48-06B4-480C-A6B2-F1A7F0CDBAA0}"/>
                </c:ext>
              </c:extLst>
            </c:dLbl>
            <c:dLbl>
              <c:idx val="22"/>
              <c:tx>
                <c:rich>
                  <a:bodyPr/>
                  <a:lstStyle/>
                  <a:p>
                    <a:fld id="{74FE96ED-74D5-447A-9466-7268655A6A92}"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EA7B-46F0-BA7E-ADDD08C66E30}"/>
                </c:ext>
              </c:extLst>
            </c:dLbl>
            <c:dLbl>
              <c:idx val="23"/>
              <c:tx>
                <c:rich>
                  <a:bodyPr/>
                  <a:lstStyle/>
                  <a:p>
                    <a:fld id="{B0C647B0-5BBD-4885-B53B-ABA9AAF77C95}"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EA7B-46F0-BA7E-ADDD08C66E30}"/>
                </c:ext>
              </c:extLst>
            </c:dLbl>
            <c:dLbl>
              <c:idx val="2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4B-06B4-480C-A6B2-F1A7F0CDBAA0}"/>
                </c:ext>
              </c:extLst>
            </c:dLbl>
            <c:dLbl>
              <c:idx val="2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4C-06B4-480C-A6B2-F1A7F0CDBAA0}"/>
                </c:ext>
              </c:extLst>
            </c:dLbl>
            <c:dLbl>
              <c:idx val="26"/>
              <c:tx>
                <c:rich>
                  <a:bodyPr/>
                  <a:lstStyle/>
                  <a:p>
                    <a:fld id="{11C0DB19-420F-45D9-8D5C-F7750ADD640B}"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EA7B-46F0-BA7E-ADDD08C66E30}"/>
                </c:ext>
              </c:extLst>
            </c:dLbl>
            <c:dLbl>
              <c:idx val="2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4E-06B4-480C-A6B2-F1A7F0CDBAA0}"/>
                </c:ext>
              </c:extLst>
            </c:dLbl>
            <c:dLbl>
              <c:idx val="28"/>
              <c:tx>
                <c:rich>
                  <a:bodyPr/>
                  <a:lstStyle/>
                  <a:p>
                    <a:fld id="{46141A6D-DEF9-4703-A06B-F9332E279845}"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EA7B-46F0-BA7E-ADDD08C66E30}"/>
                </c:ext>
              </c:extLst>
            </c:dLbl>
            <c:dLbl>
              <c:idx val="2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50-06B4-480C-A6B2-F1A7F0CDBAA0}"/>
                </c:ext>
              </c:extLst>
            </c:dLbl>
            <c:dLbl>
              <c:idx val="3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51-06B4-480C-A6B2-F1A7F0CDBAA0}"/>
                </c:ext>
              </c:extLst>
            </c:dLbl>
            <c:dLbl>
              <c:idx val="31"/>
              <c:tx>
                <c:rich>
                  <a:bodyPr/>
                  <a:lstStyle/>
                  <a:p>
                    <a:fld id="{93FFB855-18B6-428E-83F4-3F9BB26930FD}"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EA7B-46F0-BA7E-ADDD08C66E30}"/>
                </c:ext>
              </c:extLst>
            </c:dLbl>
            <c:dLbl>
              <c:idx val="3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53-06B4-480C-A6B2-F1A7F0CDBAA0}"/>
                </c:ext>
              </c:extLst>
            </c:dLbl>
            <c:dLbl>
              <c:idx val="3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54-06B4-480C-A6B2-F1A7F0CDBAA0}"/>
                </c:ext>
              </c:extLst>
            </c:dLbl>
            <c:dLbl>
              <c:idx val="34"/>
              <c:tx>
                <c:rich>
                  <a:bodyPr/>
                  <a:lstStyle/>
                  <a:p>
                    <a:fld id="{74B5F15A-57B2-440F-8C50-B028520CBA85}"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EA7B-46F0-BA7E-ADDD08C66E30}"/>
                </c:ext>
              </c:extLst>
            </c:dLbl>
            <c:dLbl>
              <c:idx val="3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56-06B4-480C-A6B2-F1A7F0CDBAA0}"/>
                </c:ext>
              </c:extLst>
            </c:dLbl>
            <c:dLbl>
              <c:idx val="3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57-06B4-480C-A6B2-F1A7F0CDBAA0}"/>
                </c:ext>
              </c:extLst>
            </c:dLbl>
            <c:dLbl>
              <c:idx val="37"/>
              <c:tx>
                <c:rich>
                  <a:bodyPr/>
                  <a:lstStyle/>
                  <a:p>
                    <a:fld id="{CA02F9F6-13FD-46EB-94C2-83B9AA50DCCE}"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EA7B-46F0-BA7E-ADDD08C66E30}"/>
                </c:ext>
              </c:extLst>
            </c:dLbl>
            <c:dLbl>
              <c:idx val="38"/>
              <c:tx>
                <c:rich>
                  <a:bodyPr/>
                  <a:lstStyle/>
                  <a:p>
                    <a:fld id="{64DAA0A5-7A44-492D-AF13-F04915462C38}"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EA7B-46F0-BA7E-ADDD08C66E30}"/>
                </c:ext>
              </c:extLst>
            </c:dLbl>
            <c:dLbl>
              <c:idx val="39"/>
              <c:tx>
                <c:rich>
                  <a:bodyPr/>
                  <a:lstStyle/>
                  <a:p>
                    <a:fld id="{CC6D5817-3BB9-4030-A5D3-84EC93DCF587}"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EA7B-46F0-BA7E-ADDD08C66E30}"/>
                </c:ext>
              </c:extLst>
            </c:dLbl>
            <c:dLbl>
              <c:idx val="4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5B-06B4-480C-A6B2-F1A7F0CDBAA0}"/>
                </c:ext>
              </c:extLst>
            </c:dLbl>
            <c:dLbl>
              <c:idx val="4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5C-06B4-480C-A6B2-F1A7F0CDBAA0}"/>
                </c:ext>
              </c:extLst>
            </c:dLbl>
            <c:dLbl>
              <c:idx val="4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5D-06B4-480C-A6B2-F1A7F0CDBAA0}"/>
                </c:ext>
              </c:extLst>
            </c:dLbl>
            <c:dLbl>
              <c:idx val="4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5E-06B4-480C-A6B2-F1A7F0CDBAA0}"/>
                </c:ext>
              </c:extLst>
            </c:dLbl>
            <c:dLbl>
              <c:idx val="44"/>
              <c:tx>
                <c:rich>
                  <a:bodyPr/>
                  <a:lstStyle/>
                  <a:p>
                    <a:fld id="{75E6C65E-92F7-4214-AA5A-DB30A4BB66C5}"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EA7B-46F0-BA7E-ADDD08C66E30}"/>
                </c:ext>
              </c:extLst>
            </c:dLbl>
            <c:dLbl>
              <c:idx val="45"/>
              <c:tx>
                <c:rich>
                  <a:bodyPr/>
                  <a:lstStyle/>
                  <a:p>
                    <a:fld id="{A98D7E39-9754-4A9E-9095-C5FEA26F2200}"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C-EA7B-46F0-BA7E-ADDD08C66E30}"/>
                </c:ext>
              </c:extLst>
            </c:dLbl>
            <c:dLbl>
              <c:idx val="46"/>
              <c:tx>
                <c:rich>
                  <a:bodyPr/>
                  <a:lstStyle/>
                  <a:p>
                    <a:fld id="{4DAE130A-FAA9-4161-AD06-DB68BF8D73C1}"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EA7B-46F0-BA7E-ADDD08C66E30}"/>
                </c:ext>
              </c:extLst>
            </c:dLbl>
            <c:dLbl>
              <c:idx val="4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2-06B4-480C-A6B2-F1A7F0CDBAA0}"/>
                </c:ext>
              </c:extLst>
            </c:dLbl>
            <c:dLbl>
              <c:idx val="48"/>
              <c:tx>
                <c:rich>
                  <a:bodyPr/>
                  <a:lstStyle/>
                  <a:p>
                    <a:fld id="{70EA5B4C-39E3-44DA-865E-FD3139B1D929}"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E-EA7B-46F0-BA7E-ADDD08C66E30}"/>
                </c:ext>
              </c:extLst>
            </c:dLbl>
            <c:dLbl>
              <c:idx val="4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4-06B4-480C-A6B2-F1A7F0CDBAA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'2x2 Grid Output'!$K$18:$K$67</c:f>
              <c:numCache>
                <c:formatCode>General</c:formatCode>
                <c:ptCount val="50"/>
                <c:pt idx="0">
                  <c:v>#N/A</c:v>
                </c:pt>
                <c:pt idx="1">
                  <c:v>5</c:v>
                </c:pt>
                <c:pt idx="2">
                  <c:v>#N/A</c:v>
                </c:pt>
                <c:pt idx="3">
                  <c:v>#N/A</c:v>
                </c:pt>
                <c:pt idx="4">
                  <c:v>#N/A</c:v>
                </c:pt>
                <c:pt idx="5">
                  <c:v>#N/A</c:v>
                </c:pt>
                <c:pt idx="6">
                  <c:v>#N/A</c:v>
                </c:pt>
                <c:pt idx="7">
                  <c:v>8</c:v>
                </c:pt>
                <c:pt idx="8">
                  <c:v>#N/A</c:v>
                </c:pt>
                <c:pt idx="9">
                  <c:v>#N/A</c:v>
                </c:pt>
                <c:pt idx="10">
                  <c:v>#N/A</c:v>
                </c:pt>
                <c:pt idx="11">
                  <c:v>#N/A</c:v>
                </c:pt>
                <c:pt idx="12">
                  <c:v>#N/A</c:v>
                </c:pt>
                <c:pt idx="13">
                  <c:v>#N/A</c:v>
                </c:pt>
                <c:pt idx="14">
                  <c:v>#N/A</c:v>
                </c:pt>
                <c:pt idx="15">
                  <c:v>5</c:v>
                </c:pt>
                <c:pt idx="16">
                  <c:v>#N/A</c:v>
                </c:pt>
                <c:pt idx="17">
                  <c:v>#N/A</c:v>
                </c:pt>
                <c:pt idx="18">
                  <c:v>8</c:v>
                </c:pt>
                <c:pt idx="19">
                  <c:v>#N/A</c:v>
                </c:pt>
                <c:pt idx="20">
                  <c:v>7</c:v>
                </c:pt>
                <c:pt idx="21">
                  <c:v>#N/A</c:v>
                </c:pt>
                <c:pt idx="22">
                  <c:v>6</c:v>
                </c:pt>
                <c:pt idx="23">
                  <c:v>7</c:v>
                </c:pt>
                <c:pt idx="24">
                  <c:v>#N/A</c:v>
                </c:pt>
                <c:pt idx="25">
                  <c:v>#N/A</c:v>
                </c:pt>
                <c:pt idx="26">
                  <c:v>5</c:v>
                </c:pt>
                <c:pt idx="27">
                  <c:v>#N/A</c:v>
                </c:pt>
                <c:pt idx="28">
                  <c:v>6</c:v>
                </c:pt>
                <c:pt idx="29">
                  <c:v>#N/A</c:v>
                </c:pt>
                <c:pt idx="30">
                  <c:v>#N/A</c:v>
                </c:pt>
                <c:pt idx="31">
                  <c:v>6</c:v>
                </c:pt>
                <c:pt idx="32">
                  <c:v>#N/A</c:v>
                </c:pt>
                <c:pt idx="33">
                  <c:v>#N/A</c:v>
                </c:pt>
                <c:pt idx="34">
                  <c:v>7</c:v>
                </c:pt>
                <c:pt idx="35">
                  <c:v>#N/A</c:v>
                </c:pt>
                <c:pt idx="36">
                  <c:v>#N/A</c:v>
                </c:pt>
                <c:pt idx="37">
                  <c:v>6</c:v>
                </c:pt>
                <c:pt idx="38">
                  <c:v>8</c:v>
                </c:pt>
                <c:pt idx="39">
                  <c:v>6</c:v>
                </c:pt>
                <c:pt idx="40">
                  <c:v>#N/A</c:v>
                </c:pt>
                <c:pt idx="41">
                  <c:v>#N/A</c:v>
                </c:pt>
                <c:pt idx="42">
                  <c:v>#N/A</c:v>
                </c:pt>
                <c:pt idx="43">
                  <c:v>#N/A</c:v>
                </c:pt>
                <c:pt idx="44">
                  <c:v>6</c:v>
                </c:pt>
                <c:pt idx="45">
                  <c:v>7</c:v>
                </c:pt>
                <c:pt idx="46">
                  <c:v>7</c:v>
                </c:pt>
                <c:pt idx="47">
                  <c:v>#N/A</c:v>
                </c:pt>
                <c:pt idx="48">
                  <c:v>8</c:v>
                </c:pt>
                <c:pt idx="49">
                  <c:v>#N/A</c:v>
                </c:pt>
              </c:numCache>
            </c:numRef>
          </c:xVal>
          <c:yVal>
            <c:numRef>
              <c:f>'2x2 Grid Output'!$L$18:$L$67</c:f>
              <c:numCache>
                <c:formatCode>General</c:formatCode>
                <c:ptCount val="50"/>
                <c:pt idx="0">
                  <c:v>#N/A</c:v>
                </c:pt>
                <c:pt idx="1">
                  <c:v>0</c:v>
                </c:pt>
                <c:pt idx="2">
                  <c:v>#N/A</c:v>
                </c:pt>
                <c:pt idx="3">
                  <c:v>#N/A</c:v>
                </c:pt>
                <c:pt idx="4">
                  <c:v>#N/A</c:v>
                </c:pt>
                <c:pt idx="5">
                  <c:v>#N/A</c:v>
                </c:pt>
                <c:pt idx="6">
                  <c:v>#N/A</c:v>
                </c:pt>
                <c:pt idx="7">
                  <c:v>1</c:v>
                </c:pt>
                <c:pt idx="8">
                  <c:v>#N/A</c:v>
                </c:pt>
                <c:pt idx="9">
                  <c:v>#N/A</c:v>
                </c:pt>
                <c:pt idx="10">
                  <c:v>#N/A</c:v>
                </c:pt>
                <c:pt idx="11">
                  <c:v>#N/A</c:v>
                </c:pt>
                <c:pt idx="12">
                  <c:v>#N/A</c:v>
                </c:pt>
                <c:pt idx="13">
                  <c:v>#N/A</c:v>
                </c:pt>
                <c:pt idx="14">
                  <c:v>#N/A</c:v>
                </c:pt>
                <c:pt idx="15">
                  <c:v>1</c:v>
                </c:pt>
                <c:pt idx="16">
                  <c:v>#N/A</c:v>
                </c:pt>
                <c:pt idx="17">
                  <c:v>#N/A</c:v>
                </c:pt>
                <c:pt idx="18">
                  <c:v>2</c:v>
                </c:pt>
                <c:pt idx="19">
                  <c:v>#N/A</c:v>
                </c:pt>
                <c:pt idx="20">
                  <c:v>0</c:v>
                </c:pt>
                <c:pt idx="21">
                  <c:v>#N/A</c:v>
                </c:pt>
                <c:pt idx="22">
                  <c:v>1</c:v>
                </c:pt>
                <c:pt idx="23">
                  <c:v>1</c:v>
                </c:pt>
                <c:pt idx="24">
                  <c:v>#N/A</c:v>
                </c:pt>
                <c:pt idx="25">
                  <c:v>#N/A</c:v>
                </c:pt>
                <c:pt idx="26">
                  <c:v>1</c:v>
                </c:pt>
                <c:pt idx="27">
                  <c:v>#N/A</c:v>
                </c:pt>
                <c:pt idx="28">
                  <c:v>1</c:v>
                </c:pt>
                <c:pt idx="29">
                  <c:v>#N/A</c:v>
                </c:pt>
                <c:pt idx="30">
                  <c:v>#N/A</c:v>
                </c:pt>
                <c:pt idx="31">
                  <c:v>1</c:v>
                </c:pt>
                <c:pt idx="32">
                  <c:v>#N/A</c:v>
                </c:pt>
                <c:pt idx="33">
                  <c:v>#N/A</c:v>
                </c:pt>
                <c:pt idx="34">
                  <c:v>1</c:v>
                </c:pt>
                <c:pt idx="35">
                  <c:v>#N/A</c:v>
                </c:pt>
                <c:pt idx="36">
                  <c:v>#N/A</c:v>
                </c:pt>
                <c:pt idx="37">
                  <c:v>1</c:v>
                </c:pt>
                <c:pt idx="38">
                  <c:v>1</c:v>
                </c:pt>
                <c:pt idx="39">
                  <c:v>2</c:v>
                </c:pt>
                <c:pt idx="40">
                  <c:v>#N/A</c:v>
                </c:pt>
                <c:pt idx="41">
                  <c:v>#N/A</c:v>
                </c:pt>
                <c:pt idx="42">
                  <c:v>#N/A</c:v>
                </c:pt>
                <c:pt idx="43">
                  <c:v>#N/A</c:v>
                </c:pt>
                <c:pt idx="44">
                  <c:v>0</c:v>
                </c:pt>
                <c:pt idx="45">
                  <c:v>0</c:v>
                </c:pt>
                <c:pt idx="46">
                  <c:v>1</c:v>
                </c:pt>
                <c:pt idx="47">
                  <c:v>#N/A</c:v>
                </c:pt>
                <c:pt idx="48">
                  <c:v>2</c:v>
                </c:pt>
                <c:pt idx="49">
                  <c:v>#N/A</c:v>
                </c:pt>
              </c:numCache>
            </c:numRef>
          </c:yVal>
          <c:smooth val="0"/>
          <c:extLst>
            <c:ext xmlns:c15="http://schemas.microsoft.com/office/drawing/2012/chart" uri="{02D57815-91ED-43cb-92C2-25804820EDAC}">
              <c15:datalabelsRange>
                <c15:f>'2x2 Grid Output'!$B$18:$B$67</c15:f>
                <c15:dlblRangeCache>
                  <c:ptCount val="5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15:dlblRangeCache>
              </c15:datalabelsRange>
            </c:ext>
            <c:ext xmlns:c16="http://schemas.microsoft.com/office/drawing/2014/chart" uri="{C3380CC4-5D6E-409C-BE32-E72D297353CC}">
              <c16:uniqueId val="{00000065-06B4-480C-A6B2-F1A7F0CDBAA0}"/>
            </c:ext>
          </c:extLst>
        </c:ser>
        <c:ser>
          <c:idx val="2"/>
          <c:order val="2"/>
          <c:tx>
            <c:v>TOP LEFT</c:v>
          </c:tx>
          <c:spPr>
            <a:ln w="25400" cap="rnd">
              <a:noFill/>
              <a:round/>
            </a:ln>
            <a:effectLst/>
          </c:spPr>
          <c:marker>
            <c:symbol val="circle"/>
            <c:size val="5"/>
            <c:spPr>
              <a:solidFill>
                <a:srgbClr val="0070C0"/>
              </a:solidFill>
              <a:ln w="9525">
                <a:noFill/>
              </a:ln>
              <a:effectLst/>
            </c:spPr>
          </c:marker>
          <c:dLbls>
            <c:dLbl>
              <c:idx val="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6-06B4-480C-A6B2-F1A7F0CDBAA0}"/>
                </c:ext>
              </c:extLst>
            </c:dLbl>
            <c:dLbl>
              <c:idx val="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7-06B4-480C-A6B2-F1A7F0CDBAA0}"/>
                </c:ext>
              </c:extLst>
            </c:dLbl>
            <c:dLbl>
              <c:idx val="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8-06B4-480C-A6B2-F1A7F0CDBAA0}"/>
                </c:ext>
              </c:extLst>
            </c:dLbl>
            <c:dLbl>
              <c:idx val="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9-06B4-480C-A6B2-F1A7F0CDBAA0}"/>
                </c:ext>
              </c:extLst>
            </c:dLbl>
            <c:dLbl>
              <c:idx val="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06B4-480C-A6B2-F1A7F0CDBAA0}"/>
                </c:ext>
              </c:extLst>
            </c:dLbl>
            <c:dLbl>
              <c:idx val="5"/>
              <c:tx>
                <c:rich>
                  <a:bodyPr/>
                  <a:lstStyle/>
                  <a:p>
                    <a:fld id="{CCED400E-55C6-458C-8A1E-3B07030CEDD7}"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F-EA7B-46F0-BA7E-ADDD08C66E30}"/>
                </c:ext>
              </c:extLst>
            </c:dLbl>
            <c:dLbl>
              <c:idx val="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C-06B4-480C-A6B2-F1A7F0CDBAA0}"/>
                </c:ext>
              </c:extLst>
            </c:dLbl>
            <c:dLbl>
              <c:idx val="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D-06B4-480C-A6B2-F1A7F0CDBAA0}"/>
                </c:ext>
              </c:extLst>
            </c:dLbl>
            <c:dLbl>
              <c:idx val="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E-06B4-480C-A6B2-F1A7F0CDBAA0}"/>
                </c:ext>
              </c:extLst>
            </c:dLbl>
            <c:dLbl>
              <c:idx val="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F-06B4-480C-A6B2-F1A7F0CDBAA0}"/>
                </c:ext>
              </c:extLst>
            </c:dLbl>
            <c:dLbl>
              <c:idx val="1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0-06B4-480C-A6B2-F1A7F0CDBAA0}"/>
                </c:ext>
              </c:extLst>
            </c:dLbl>
            <c:dLbl>
              <c:idx val="11"/>
              <c:tx>
                <c:rich>
                  <a:bodyPr/>
                  <a:lstStyle/>
                  <a:p>
                    <a:fld id="{F05EB0CB-79F6-4150-B95A-6D80911009A9}"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0-EA7B-46F0-BA7E-ADDD08C66E30}"/>
                </c:ext>
              </c:extLst>
            </c:dLbl>
            <c:dLbl>
              <c:idx val="1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2-06B4-480C-A6B2-F1A7F0CDBAA0}"/>
                </c:ext>
              </c:extLst>
            </c:dLbl>
            <c:dLbl>
              <c:idx val="1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3-06B4-480C-A6B2-F1A7F0CDBAA0}"/>
                </c:ext>
              </c:extLst>
            </c:dLbl>
            <c:dLbl>
              <c:idx val="1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4-06B4-480C-A6B2-F1A7F0CDBAA0}"/>
                </c:ext>
              </c:extLst>
            </c:dLbl>
            <c:dLbl>
              <c:idx val="1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5-06B4-480C-A6B2-F1A7F0CDBAA0}"/>
                </c:ext>
              </c:extLst>
            </c:dLbl>
            <c:dLbl>
              <c:idx val="16"/>
              <c:tx>
                <c:rich>
                  <a:bodyPr/>
                  <a:lstStyle/>
                  <a:p>
                    <a:fld id="{6C3F23A0-8FCA-420B-891E-565E346BD811}"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1-EA7B-46F0-BA7E-ADDD08C66E30}"/>
                </c:ext>
              </c:extLst>
            </c:dLbl>
            <c:dLbl>
              <c:idx val="1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7-06B4-480C-A6B2-F1A7F0CDBAA0}"/>
                </c:ext>
              </c:extLst>
            </c:dLbl>
            <c:dLbl>
              <c:idx val="1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8-06B4-480C-A6B2-F1A7F0CDBAA0}"/>
                </c:ext>
              </c:extLst>
            </c:dLbl>
            <c:dLbl>
              <c:idx val="1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9-06B4-480C-A6B2-F1A7F0CDBAA0}"/>
                </c:ext>
              </c:extLst>
            </c:dLbl>
            <c:dLbl>
              <c:idx val="2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A-06B4-480C-A6B2-F1A7F0CDBAA0}"/>
                </c:ext>
              </c:extLst>
            </c:dLbl>
            <c:dLbl>
              <c:idx val="2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B-06B4-480C-A6B2-F1A7F0CDBAA0}"/>
                </c:ext>
              </c:extLst>
            </c:dLbl>
            <c:dLbl>
              <c:idx val="2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C-06B4-480C-A6B2-F1A7F0CDBAA0}"/>
                </c:ext>
              </c:extLst>
            </c:dLbl>
            <c:dLbl>
              <c:idx val="2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D-06B4-480C-A6B2-F1A7F0CDBAA0}"/>
                </c:ext>
              </c:extLst>
            </c:dLbl>
            <c:dLbl>
              <c:idx val="2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E-06B4-480C-A6B2-F1A7F0CDBAA0}"/>
                </c:ext>
              </c:extLst>
            </c:dLbl>
            <c:dLbl>
              <c:idx val="2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7F-06B4-480C-A6B2-F1A7F0CDBAA0}"/>
                </c:ext>
              </c:extLst>
            </c:dLbl>
            <c:dLbl>
              <c:idx val="2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0-06B4-480C-A6B2-F1A7F0CDBAA0}"/>
                </c:ext>
              </c:extLst>
            </c:dLbl>
            <c:dLbl>
              <c:idx val="2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1-06B4-480C-A6B2-F1A7F0CDBAA0}"/>
                </c:ext>
              </c:extLst>
            </c:dLbl>
            <c:dLbl>
              <c:idx val="2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2-06B4-480C-A6B2-F1A7F0CDBAA0}"/>
                </c:ext>
              </c:extLst>
            </c:dLbl>
            <c:dLbl>
              <c:idx val="2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3-06B4-480C-A6B2-F1A7F0CDBAA0}"/>
                </c:ext>
              </c:extLst>
            </c:dLbl>
            <c:dLbl>
              <c:idx val="30"/>
              <c:tx>
                <c:rich>
                  <a:bodyPr/>
                  <a:lstStyle/>
                  <a:p>
                    <a:fld id="{D627E89C-09A0-4A54-B8FC-CBA59183EAC3}"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EA7B-46F0-BA7E-ADDD08C66E30}"/>
                </c:ext>
              </c:extLst>
            </c:dLbl>
            <c:dLbl>
              <c:idx val="3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5-06B4-480C-A6B2-F1A7F0CDBAA0}"/>
                </c:ext>
              </c:extLst>
            </c:dLbl>
            <c:dLbl>
              <c:idx val="3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6-06B4-480C-A6B2-F1A7F0CDBAA0}"/>
                </c:ext>
              </c:extLst>
            </c:dLbl>
            <c:dLbl>
              <c:idx val="3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7-06B4-480C-A6B2-F1A7F0CDBAA0}"/>
                </c:ext>
              </c:extLst>
            </c:dLbl>
            <c:dLbl>
              <c:idx val="3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8-06B4-480C-A6B2-F1A7F0CDBAA0}"/>
                </c:ext>
              </c:extLst>
            </c:dLbl>
            <c:dLbl>
              <c:idx val="35"/>
              <c:tx>
                <c:rich>
                  <a:bodyPr/>
                  <a:lstStyle/>
                  <a:p>
                    <a:fld id="{C79E9449-A379-4EB1-8A46-6C6BBF4E539F}"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EA7B-46F0-BA7E-ADDD08C66E30}"/>
                </c:ext>
              </c:extLst>
            </c:dLbl>
            <c:dLbl>
              <c:idx val="36"/>
              <c:tx>
                <c:rich>
                  <a:bodyPr/>
                  <a:lstStyle/>
                  <a:p>
                    <a:fld id="{47ADA719-C326-45DA-B2AD-70D0606CE563}"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4-EA7B-46F0-BA7E-ADDD08C66E30}"/>
                </c:ext>
              </c:extLst>
            </c:dLbl>
            <c:dLbl>
              <c:idx val="3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B-06B4-480C-A6B2-F1A7F0CDBAA0}"/>
                </c:ext>
              </c:extLst>
            </c:dLbl>
            <c:dLbl>
              <c:idx val="3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C-06B4-480C-A6B2-F1A7F0CDBAA0}"/>
                </c:ext>
              </c:extLst>
            </c:dLbl>
            <c:dLbl>
              <c:idx val="3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D-06B4-480C-A6B2-F1A7F0CDBAA0}"/>
                </c:ext>
              </c:extLst>
            </c:dLbl>
            <c:dLbl>
              <c:idx val="4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E-06B4-480C-A6B2-F1A7F0CDBAA0}"/>
                </c:ext>
              </c:extLst>
            </c:dLbl>
            <c:dLbl>
              <c:idx val="4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8F-06B4-480C-A6B2-F1A7F0CDBAA0}"/>
                </c:ext>
              </c:extLst>
            </c:dLbl>
            <c:dLbl>
              <c:idx val="4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0-06B4-480C-A6B2-F1A7F0CDBAA0}"/>
                </c:ext>
              </c:extLst>
            </c:dLbl>
            <c:dLbl>
              <c:idx val="43"/>
              <c:tx>
                <c:rich>
                  <a:bodyPr/>
                  <a:lstStyle/>
                  <a:p>
                    <a:fld id="{1F5B4569-A248-4B74-A907-47094B10E5AA}"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EA7B-46F0-BA7E-ADDD08C66E30}"/>
                </c:ext>
              </c:extLst>
            </c:dLbl>
            <c:dLbl>
              <c:idx val="4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2-06B4-480C-A6B2-F1A7F0CDBAA0}"/>
                </c:ext>
              </c:extLst>
            </c:dLbl>
            <c:dLbl>
              <c:idx val="4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3-06B4-480C-A6B2-F1A7F0CDBAA0}"/>
                </c:ext>
              </c:extLst>
            </c:dLbl>
            <c:dLbl>
              <c:idx val="4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4-06B4-480C-A6B2-F1A7F0CDBAA0}"/>
                </c:ext>
              </c:extLst>
            </c:dLbl>
            <c:dLbl>
              <c:idx val="4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5-06B4-480C-A6B2-F1A7F0CDBAA0}"/>
                </c:ext>
              </c:extLst>
            </c:dLbl>
            <c:dLbl>
              <c:idx val="4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6-06B4-480C-A6B2-F1A7F0CDBAA0}"/>
                </c:ext>
              </c:extLst>
            </c:dLbl>
            <c:dLbl>
              <c:idx val="4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7-06B4-480C-A6B2-F1A7F0CDBAA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'2x2 Grid Output'!$N$18:$N$67</c:f>
              <c:numCache>
                <c:formatCode>General</c:formatCode>
                <c:ptCount val="50"/>
                <c:pt idx="0">
                  <c:v>#N/A</c:v>
                </c:pt>
                <c:pt idx="1">
                  <c:v>#N/A</c:v>
                </c:pt>
                <c:pt idx="2">
                  <c:v>#N/A</c:v>
                </c:pt>
                <c:pt idx="3">
                  <c:v>#N/A</c:v>
                </c:pt>
                <c:pt idx="4">
                  <c:v>#N/A</c:v>
                </c:pt>
                <c:pt idx="5">
                  <c:v>2</c:v>
                </c:pt>
                <c:pt idx="6">
                  <c:v>#N/A</c:v>
                </c:pt>
                <c:pt idx="7">
                  <c:v>#N/A</c:v>
                </c:pt>
                <c:pt idx="8">
                  <c:v>#N/A</c:v>
                </c:pt>
                <c:pt idx="9">
                  <c:v>#N/A</c:v>
                </c:pt>
                <c:pt idx="10">
                  <c:v>#N/A</c:v>
                </c:pt>
                <c:pt idx="11">
                  <c:v>2</c:v>
                </c:pt>
                <c:pt idx="12">
                  <c:v>#N/A</c:v>
                </c:pt>
                <c:pt idx="13">
                  <c:v>#N/A</c:v>
                </c:pt>
                <c:pt idx="14">
                  <c:v>#N/A</c:v>
                </c:pt>
                <c:pt idx="15">
                  <c:v>#N/A</c:v>
                </c:pt>
                <c:pt idx="16">
                  <c:v>2</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1</c:v>
                </c:pt>
                <c:pt idx="31">
                  <c:v>#N/A</c:v>
                </c:pt>
                <c:pt idx="32">
                  <c:v>#N/A</c:v>
                </c:pt>
                <c:pt idx="33">
                  <c:v>#N/A</c:v>
                </c:pt>
                <c:pt idx="34">
                  <c:v>#N/A</c:v>
                </c:pt>
                <c:pt idx="35">
                  <c:v>3</c:v>
                </c:pt>
                <c:pt idx="36">
                  <c:v>2</c:v>
                </c:pt>
                <c:pt idx="37">
                  <c:v>#N/A</c:v>
                </c:pt>
                <c:pt idx="38">
                  <c:v>#N/A</c:v>
                </c:pt>
                <c:pt idx="39">
                  <c:v>#N/A</c:v>
                </c:pt>
                <c:pt idx="40">
                  <c:v>#N/A</c:v>
                </c:pt>
                <c:pt idx="41">
                  <c:v>#N/A</c:v>
                </c:pt>
                <c:pt idx="42">
                  <c:v>#N/A</c:v>
                </c:pt>
                <c:pt idx="43">
                  <c:v>2</c:v>
                </c:pt>
                <c:pt idx="44">
                  <c:v>#N/A</c:v>
                </c:pt>
                <c:pt idx="45">
                  <c:v>#N/A</c:v>
                </c:pt>
                <c:pt idx="46">
                  <c:v>#N/A</c:v>
                </c:pt>
                <c:pt idx="47">
                  <c:v>#N/A</c:v>
                </c:pt>
                <c:pt idx="48">
                  <c:v>#N/A</c:v>
                </c:pt>
                <c:pt idx="49">
                  <c:v>#N/A</c:v>
                </c:pt>
              </c:numCache>
            </c:numRef>
          </c:xVal>
          <c:yVal>
            <c:numRef>
              <c:f>'2x2 Grid Output'!$O$18:$O$67</c:f>
              <c:numCache>
                <c:formatCode>General</c:formatCode>
                <c:ptCount val="50"/>
                <c:pt idx="0">
                  <c:v>#N/A</c:v>
                </c:pt>
                <c:pt idx="1">
                  <c:v>#N/A</c:v>
                </c:pt>
                <c:pt idx="2">
                  <c:v>#N/A</c:v>
                </c:pt>
                <c:pt idx="3">
                  <c:v>#N/A</c:v>
                </c:pt>
                <c:pt idx="4">
                  <c:v>#N/A</c:v>
                </c:pt>
                <c:pt idx="5">
                  <c:v>6</c:v>
                </c:pt>
                <c:pt idx="6">
                  <c:v>#N/A</c:v>
                </c:pt>
                <c:pt idx="7">
                  <c:v>#N/A</c:v>
                </c:pt>
                <c:pt idx="8">
                  <c:v>#N/A</c:v>
                </c:pt>
                <c:pt idx="9">
                  <c:v>#N/A</c:v>
                </c:pt>
                <c:pt idx="10">
                  <c:v>#N/A</c:v>
                </c:pt>
                <c:pt idx="11">
                  <c:v>5</c:v>
                </c:pt>
                <c:pt idx="12">
                  <c:v>#N/A</c:v>
                </c:pt>
                <c:pt idx="13">
                  <c:v>#N/A</c:v>
                </c:pt>
                <c:pt idx="14">
                  <c:v>#N/A</c:v>
                </c:pt>
                <c:pt idx="15">
                  <c:v>#N/A</c:v>
                </c:pt>
                <c:pt idx="16">
                  <c:v>4</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6</c:v>
                </c:pt>
                <c:pt idx="31">
                  <c:v>#N/A</c:v>
                </c:pt>
                <c:pt idx="32">
                  <c:v>#N/A</c:v>
                </c:pt>
                <c:pt idx="33">
                  <c:v>#N/A</c:v>
                </c:pt>
                <c:pt idx="34">
                  <c:v>#N/A</c:v>
                </c:pt>
                <c:pt idx="35">
                  <c:v>6</c:v>
                </c:pt>
                <c:pt idx="36">
                  <c:v>4</c:v>
                </c:pt>
                <c:pt idx="37">
                  <c:v>#N/A</c:v>
                </c:pt>
                <c:pt idx="38">
                  <c:v>#N/A</c:v>
                </c:pt>
                <c:pt idx="39">
                  <c:v>#N/A</c:v>
                </c:pt>
                <c:pt idx="40">
                  <c:v>#N/A</c:v>
                </c:pt>
                <c:pt idx="41">
                  <c:v>#N/A</c:v>
                </c:pt>
                <c:pt idx="42">
                  <c:v>#N/A</c:v>
                </c:pt>
                <c:pt idx="43">
                  <c:v>4</c:v>
                </c:pt>
                <c:pt idx="44">
                  <c:v>#N/A</c:v>
                </c:pt>
                <c:pt idx="45">
                  <c:v>#N/A</c:v>
                </c:pt>
                <c:pt idx="46">
                  <c:v>#N/A</c:v>
                </c:pt>
                <c:pt idx="47">
                  <c:v>#N/A</c:v>
                </c:pt>
                <c:pt idx="48">
                  <c:v>#N/A</c:v>
                </c:pt>
                <c:pt idx="49">
                  <c:v>#N/A</c:v>
                </c:pt>
              </c:numCache>
            </c:numRef>
          </c:yVal>
          <c:smooth val="0"/>
          <c:extLst>
            <c:ext xmlns:c15="http://schemas.microsoft.com/office/drawing/2012/chart" uri="{02D57815-91ED-43cb-92C2-25804820EDAC}">
              <c15:datalabelsRange>
                <c15:f>'2x2 Grid Output'!$B$18:$B$67</c15:f>
                <c15:dlblRangeCache>
                  <c:ptCount val="5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15:dlblRangeCache>
              </c15:datalabelsRange>
            </c:ext>
            <c:ext xmlns:c16="http://schemas.microsoft.com/office/drawing/2014/chart" uri="{C3380CC4-5D6E-409C-BE32-E72D297353CC}">
              <c16:uniqueId val="{00000098-06B4-480C-A6B2-F1A7F0CDBAA0}"/>
            </c:ext>
          </c:extLst>
        </c:ser>
        <c:ser>
          <c:idx val="3"/>
          <c:order val="3"/>
          <c:tx>
            <c:v>BOTTOM LEFT</c:v>
          </c:tx>
          <c:spPr>
            <a:ln w="25400" cap="rnd">
              <a:noFill/>
              <a:round/>
            </a:ln>
            <a:effectLst/>
          </c:spPr>
          <c:marker>
            <c:symbol val="circle"/>
            <c:size val="5"/>
            <c:spPr>
              <a:solidFill>
                <a:srgbClr val="FF0000"/>
              </a:solidFill>
              <a:ln w="9525">
                <a:noFill/>
              </a:ln>
              <a:effectLst/>
            </c:spPr>
          </c:marker>
          <c:dLbls>
            <c:dLbl>
              <c:idx val="0"/>
              <c:tx>
                <c:rich>
                  <a:bodyPr/>
                  <a:lstStyle/>
                  <a:p>
                    <a:fld id="{0C10CA93-59A8-416A-836A-24A08C5F8C99}"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6-EA7B-46F0-BA7E-ADDD08C66E30}"/>
                </c:ext>
              </c:extLst>
            </c:dLbl>
            <c:dLbl>
              <c:idx val="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A-06B4-480C-A6B2-F1A7F0CDBAA0}"/>
                </c:ext>
              </c:extLst>
            </c:dLbl>
            <c:dLbl>
              <c:idx val="2"/>
              <c:tx>
                <c:rich>
                  <a:bodyPr/>
                  <a:lstStyle/>
                  <a:p>
                    <a:fld id="{3985BEDF-AAE3-4E14-B5DA-402B5AAE4BD4}"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7-EA7B-46F0-BA7E-ADDD08C66E30}"/>
                </c:ext>
              </c:extLst>
            </c:dLbl>
            <c:dLbl>
              <c:idx val="3"/>
              <c:tx>
                <c:rich>
                  <a:bodyPr/>
                  <a:lstStyle/>
                  <a:p>
                    <a:fld id="{02B6402D-8A3F-4BB9-A9F3-C5BB9985C04D}"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8-EA7B-46F0-BA7E-ADDD08C66E30}"/>
                </c:ext>
              </c:extLst>
            </c:dLbl>
            <c:dLbl>
              <c:idx val="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D-06B4-480C-A6B2-F1A7F0CDBAA0}"/>
                </c:ext>
              </c:extLst>
            </c:dLbl>
            <c:dLbl>
              <c:idx val="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E-06B4-480C-A6B2-F1A7F0CDBAA0}"/>
                </c:ext>
              </c:extLst>
            </c:dLbl>
            <c:dLbl>
              <c:idx val="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9F-06B4-480C-A6B2-F1A7F0CDBAA0}"/>
                </c:ext>
              </c:extLst>
            </c:dLbl>
            <c:dLbl>
              <c:idx val="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0-06B4-480C-A6B2-F1A7F0CDBAA0}"/>
                </c:ext>
              </c:extLst>
            </c:dLbl>
            <c:dLbl>
              <c:idx val="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1-06B4-480C-A6B2-F1A7F0CDBAA0}"/>
                </c:ext>
              </c:extLst>
            </c:dLbl>
            <c:dLbl>
              <c:idx val="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2-06B4-480C-A6B2-F1A7F0CDBAA0}"/>
                </c:ext>
              </c:extLst>
            </c:dLbl>
            <c:dLbl>
              <c:idx val="10"/>
              <c:tx>
                <c:rich>
                  <a:bodyPr/>
                  <a:lstStyle/>
                  <a:p>
                    <a:fld id="{DC3157B7-475C-481E-8CB9-AD1DCDC4ADEF}"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EA7B-46F0-BA7E-ADDD08C66E30}"/>
                </c:ext>
              </c:extLst>
            </c:dLbl>
            <c:dLbl>
              <c:idx val="1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4-06B4-480C-A6B2-F1A7F0CDBAA0}"/>
                </c:ext>
              </c:extLst>
            </c:dLbl>
            <c:dLbl>
              <c:idx val="12"/>
              <c:tx>
                <c:rich>
                  <a:bodyPr/>
                  <a:lstStyle/>
                  <a:p>
                    <a:fld id="{4BF33893-08B1-4FE6-8F55-28B8DAACE6C5}"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EA7B-46F0-BA7E-ADDD08C66E30}"/>
                </c:ext>
              </c:extLst>
            </c:dLbl>
            <c:dLbl>
              <c:idx val="1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6-06B4-480C-A6B2-F1A7F0CDBAA0}"/>
                </c:ext>
              </c:extLst>
            </c:dLbl>
            <c:dLbl>
              <c:idx val="14"/>
              <c:tx>
                <c:rich>
                  <a:bodyPr/>
                  <a:lstStyle/>
                  <a:p>
                    <a:fld id="{68228D44-C547-428A-A747-1D0CA73BF531}"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B-EA7B-46F0-BA7E-ADDD08C66E30}"/>
                </c:ext>
              </c:extLst>
            </c:dLbl>
            <c:dLbl>
              <c:idx val="1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8-06B4-480C-A6B2-F1A7F0CDBAA0}"/>
                </c:ext>
              </c:extLst>
            </c:dLbl>
            <c:dLbl>
              <c:idx val="1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9-06B4-480C-A6B2-F1A7F0CDBAA0}"/>
                </c:ext>
              </c:extLst>
            </c:dLbl>
            <c:dLbl>
              <c:idx val="17"/>
              <c:tx>
                <c:rich>
                  <a:bodyPr/>
                  <a:lstStyle/>
                  <a:p>
                    <a:fld id="{07249B5B-0BB3-4E11-A5EF-F4856701DD80}"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C-EA7B-46F0-BA7E-ADDD08C66E30}"/>
                </c:ext>
              </c:extLst>
            </c:dLbl>
            <c:dLbl>
              <c:idx val="1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B-06B4-480C-A6B2-F1A7F0CDBAA0}"/>
                </c:ext>
              </c:extLst>
            </c:dLbl>
            <c:dLbl>
              <c:idx val="1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C-06B4-480C-A6B2-F1A7F0CDBAA0}"/>
                </c:ext>
              </c:extLst>
            </c:dLbl>
            <c:dLbl>
              <c:idx val="2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D-06B4-480C-A6B2-F1A7F0CDBAA0}"/>
                </c:ext>
              </c:extLst>
            </c:dLbl>
            <c:dLbl>
              <c:idx val="2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E-06B4-480C-A6B2-F1A7F0CDBAA0}"/>
                </c:ext>
              </c:extLst>
            </c:dLbl>
            <c:dLbl>
              <c:idx val="22"/>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AF-06B4-480C-A6B2-F1A7F0CDBAA0}"/>
                </c:ext>
              </c:extLst>
            </c:dLbl>
            <c:dLbl>
              <c:idx val="2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0-06B4-480C-A6B2-F1A7F0CDBAA0}"/>
                </c:ext>
              </c:extLst>
            </c:dLbl>
            <c:dLbl>
              <c:idx val="2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1-06B4-480C-A6B2-F1A7F0CDBAA0}"/>
                </c:ext>
              </c:extLst>
            </c:dLbl>
            <c:dLbl>
              <c:idx val="2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2-06B4-480C-A6B2-F1A7F0CDBAA0}"/>
                </c:ext>
              </c:extLst>
            </c:dLbl>
            <c:dLbl>
              <c:idx val="2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3-06B4-480C-A6B2-F1A7F0CDBAA0}"/>
                </c:ext>
              </c:extLst>
            </c:dLbl>
            <c:dLbl>
              <c:idx val="2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4-06B4-480C-A6B2-F1A7F0CDBAA0}"/>
                </c:ext>
              </c:extLst>
            </c:dLbl>
            <c:dLbl>
              <c:idx val="2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5-06B4-480C-A6B2-F1A7F0CDBAA0}"/>
                </c:ext>
              </c:extLst>
            </c:dLbl>
            <c:dLbl>
              <c:idx val="2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06B4-480C-A6B2-F1A7F0CDBAA0}"/>
                </c:ext>
              </c:extLst>
            </c:dLbl>
            <c:dLbl>
              <c:idx val="3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7-06B4-480C-A6B2-F1A7F0CDBAA0}"/>
                </c:ext>
              </c:extLst>
            </c:dLbl>
            <c:dLbl>
              <c:idx val="3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8-06B4-480C-A6B2-F1A7F0CDBAA0}"/>
                </c:ext>
              </c:extLst>
            </c:dLbl>
            <c:dLbl>
              <c:idx val="32"/>
              <c:tx>
                <c:rich>
                  <a:bodyPr/>
                  <a:lstStyle/>
                  <a:p>
                    <a:fld id="{F48659FB-0A48-4F4C-9757-824898A850B8}"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D-EA7B-46F0-BA7E-ADDD08C66E30}"/>
                </c:ext>
              </c:extLst>
            </c:dLbl>
            <c:dLbl>
              <c:idx val="33"/>
              <c:tx>
                <c:rich>
                  <a:bodyPr/>
                  <a:lstStyle/>
                  <a:p>
                    <a:fld id="{4C150AE0-277B-45F1-B297-ED0AD7D1E303}"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EA7B-46F0-BA7E-ADDD08C66E30}"/>
                </c:ext>
              </c:extLst>
            </c:dLbl>
            <c:dLbl>
              <c:idx val="3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B-06B4-480C-A6B2-F1A7F0CDBAA0}"/>
                </c:ext>
              </c:extLst>
            </c:dLbl>
            <c:dLbl>
              <c:idx val="3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C-06B4-480C-A6B2-F1A7F0CDBAA0}"/>
                </c:ext>
              </c:extLst>
            </c:dLbl>
            <c:dLbl>
              <c:idx val="3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D-06B4-480C-A6B2-F1A7F0CDBAA0}"/>
                </c:ext>
              </c:extLst>
            </c:dLbl>
            <c:dLbl>
              <c:idx val="37"/>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E-06B4-480C-A6B2-F1A7F0CDBAA0}"/>
                </c:ext>
              </c:extLst>
            </c:dLbl>
            <c:dLbl>
              <c:idx val="3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F-06B4-480C-A6B2-F1A7F0CDBAA0}"/>
                </c:ext>
              </c:extLst>
            </c:dLbl>
            <c:dLbl>
              <c:idx val="3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C0-06B4-480C-A6B2-F1A7F0CDBAA0}"/>
                </c:ext>
              </c:extLst>
            </c:dLbl>
            <c:dLbl>
              <c:idx val="4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C1-06B4-480C-A6B2-F1A7F0CDBAA0}"/>
                </c:ext>
              </c:extLst>
            </c:dLbl>
            <c:dLbl>
              <c:idx val="41"/>
              <c:tx>
                <c:rich>
                  <a:bodyPr/>
                  <a:lstStyle/>
                  <a:p>
                    <a:fld id="{239EB1A8-C49D-4E22-BC58-AAE566A290CC}"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F-EA7B-46F0-BA7E-ADDD08C66E30}"/>
                </c:ext>
              </c:extLst>
            </c:dLbl>
            <c:dLbl>
              <c:idx val="42"/>
              <c:tx>
                <c:rich>
                  <a:bodyPr/>
                  <a:lstStyle/>
                  <a:p>
                    <a:fld id="{54492332-6F66-45CB-AC6E-E98239E5E5D6}"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EA7B-46F0-BA7E-ADDD08C66E30}"/>
                </c:ext>
              </c:extLst>
            </c:dLbl>
            <c:dLbl>
              <c:idx val="43"/>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C4-06B4-480C-A6B2-F1A7F0CDBAA0}"/>
                </c:ext>
              </c:extLst>
            </c:dLbl>
            <c:dLbl>
              <c:idx val="44"/>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C5-06B4-480C-A6B2-F1A7F0CDBAA0}"/>
                </c:ext>
              </c:extLst>
            </c:dLbl>
            <c:dLbl>
              <c:idx val="45"/>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C6-06B4-480C-A6B2-F1A7F0CDBAA0}"/>
                </c:ext>
              </c:extLst>
            </c:dLbl>
            <c:dLbl>
              <c:idx val="46"/>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C7-06B4-480C-A6B2-F1A7F0CDBAA0}"/>
                </c:ext>
              </c:extLst>
            </c:dLbl>
            <c:dLbl>
              <c:idx val="47"/>
              <c:tx>
                <c:rich>
                  <a:bodyPr/>
                  <a:lstStyle/>
                  <a:p>
                    <a:fld id="{141B4713-2570-415E-ADD6-ABBD9D7D881C}" type="CELLRANGE">
                      <a:rPr lang="en-US"/>
                      <a:pPr/>
                      <a:t>[CELLRANGE]</a:t>
                    </a:fld>
                    <a:endParaRPr lang="en-IN"/>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1-EA7B-46F0-BA7E-ADDD08C66E30}"/>
                </c:ext>
              </c:extLst>
            </c:dLbl>
            <c:dLbl>
              <c:idx val="48"/>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C9-06B4-480C-A6B2-F1A7F0CDBAA0}"/>
                </c:ext>
              </c:extLst>
            </c:dLbl>
            <c:dLbl>
              <c:idx val="49"/>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CA-06B4-480C-A6B2-F1A7F0CDBAA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'2x2 Grid Output'!$Q$18:$Q$67</c:f>
              <c:numCache>
                <c:formatCode>General</c:formatCode>
                <c:ptCount val="50"/>
                <c:pt idx="0">
                  <c:v>4</c:v>
                </c:pt>
                <c:pt idx="1">
                  <c:v>#N/A</c:v>
                </c:pt>
                <c:pt idx="2">
                  <c:v>4</c:v>
                </c:pt>
                <c:pt idx="3">
                  <c:v>2</c:v>
                </c:pt>
                <c:pt idx="4">
                  <c:v>#N/A</c:v>
                </c:pt>
                <c:pt idx="5">
                  <c:v>#N/A</c:v>
                </c:pt>
                <c:pt idx="6">
                  <c:v>#N/A</c:v>
                </c:pt>
                <c:pt idx="7">
                  <c:v>#N/A</c:v>
                </c:pt>
                <c:pt idx="8">
                  <c:v>#N/A</c:v>
                </c:pt>
                <c:pt idx="9">
                  <c:v>#N/A</c:v>
                </c:pt>
                <c:pt idx="10">
                  <c:v>1</c:v>
                </c:pt>
                <c:pt idx="11">
                  <c:v>#N/A</c:v>
                </c:pt>
                <c:pt idx="12">
                  <c:v>1</c:v>
                </c:pt>
                <c:pt idx="13">
                  <c:v>#N/A</c:v>
                </c:pt>
                <c:pt idx="14">
                  <c:v>4</c:v>
                </c:pt>
                <c:pt idx="15">
                  <c:v>#N/A</c:v>
                </c:pt>
                <c:pt idx="16">
                  <c:v>#N/A</c:v>
                </c:pt>
                <c:pt idx="17">
                  <c:v>1</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3</c:v>
                </c:pt>
                <c:pt idx="33">
                  <c:v>1</c:v>
                </c:pt>
                <c:pt idx="34">
                  <c:v>#N/A</c:v>
                </c:pt>
                <c:pt idx="35">
                  <c:v>#N/A</c:v>
                </c:pt>
                <c:pt idx="36">
                  <c:v>#N/A</c:v>
                </c:pt>
                <c:pt idx="37">
                  <c:v>#N/A</c:v>
                </c:pt>
                <c:pt idx="38">
                  <c:v>#N/A</c:v>
                </c:pt>
                <c:pt idx="39">
                  <c:v>#N/A</c:v>
                </c:pt>
                <c:pt idx="40">
                  <c:v>#N/A</c:v>
                </c:pt>
                <c:pt idx="41">
                  <c:v>3</c:v>
                </c:pt>
                <c:pt idx="42">
                  <c:v>2</c:v>
                </c:pt>
                <c:pt idx="43">
                  <c:v>#N/A</c:v>
                </c:pt>
                <c:pt idx="44">
                  <c:v>#N/A</c:v>
                </c:pt>
                <c:pt idx="45">
                  <c:v>#N/A</c:v>
                </c:pt>
                <c:pt idx="46">
                  <c:v>#N/A</c:v>
                </c:pt>
                <c:pt idx="47">
                  <c:v>3</c:v>
                </c:pt>
                <c:pt idx="48">
                  <c:v>#N/A</c:v>
                </c:pt>
                <c:pt idx="49">
                  <c:v>#N/A</c:v>
                </c:pt>
              </c:numCache>
            </c:numRef>
          </c:xVal>
          <c:yVal>
            <c:numRef>
              <c:f>'2x2 Grid Output'!$R$18:$R$67</c:f>
              <c:numCache>
                <c:formatCode>General</c:formatCode>
                <c:ptCount val="50"/>
                <c:pt idx="0">
                  <c:v>0</c:v>
                </c:pt>
                <c:pt idx="1">
                  <c:v>#N/A</c:v>
                </c:pt>
                <c:pt idx="2">
                  <c:v>1</c:v>
                </c:pt>
                <c:pt idx="3">
                  <c:v>2</c:v>
                </c:pt>
                <c:pt idx="4">
                  <c:v>#N/A</c:v>
                </c:pt>
                <c:pt idx="5">
                  <c:v>#N/A</c:v>
                </c:pt>
                <c:pt idx="6">
                  <c:v>#N/A</c:v>
                </c:pt>
                <c:pt idx="7">
                  <c:v>#N/A</c:v>
                </c:pt>
                <c:pt idx="8">
                  <c:v>#N/A</c:v>
                </c:pt>
                <c:pt idx="9">
                  <c:v>#N/A</c:v>
                </c:pt>
                <c:pt idx="10">
                  <c:v>1</c:v>
                </c:pt>
                <c:pt idx="11">
                  <c:v>#N/A</c:v>
                </c:pt>
                <c:pt idx="12">
                  <c:v>1</c:v>
                </c:pt>
                <c:pt idx="13">
                  <c:v>#N/A</c:v>
                </c:pt>
                <c:pt idx="14">
                  <c:v>0</c:v>
                </c:pt>
                <c:pt idx="15">
                  <c:v>#N/A</c:v>
                </c:pt>
                <c:pt idx="16">
                  <c:v>#N/A</c:v>
                </c:pt>
                <c:pt idx="17">
                  <c:v>3</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1</c:v>
                </c:pt>
                <c:pt idx="33">
                  <c:v>0</c:v>
                </c:pt>
                <c:pt idx="34">
                  <c:v>#N/A</c:v>
                </c:pt>
                <c:pt idx="35">
                  <c:v>#N/A</c:v>
                </c:pt>
                <c:pt idx="36">
                  <c:v>#N/A</c:v>
                </c:pt>
                <c:pt idx="37">
                  <c:v>#N/A</c:v>
                </c:pt>
                <c:pt idx="38">
                  <c:v>#N/A</c:v>
                </c:pt>
                <c:pt idx="39">
                  <c:v>#N/A</c:v>
                </c:pt>
                <c:pt idx="40">
                  <c:v>#N/A</c:v>
                </c:pt>
                <c:pt idx="41">
                  <c:v>2</c:v>
                </c:pt>
                <c:pt idx="42">
                  <c:v>3</c:v>
                </c:pt>
                <c:pt idx="43">
                  <c:v>#N/A</c:v>
                </c:pt>
                <c:pt idx="44">
                  <c:v>#N/A</c:v>
                </c:pt>
                <c:pt idx="45">
                  <c:v>#N/A</c:v>
                </c:pt>
                <c:pt idx="46">
                  <c:v>#N/A</c:v>
                </c:pt>
                <c:pt idx="47">
                  <c:v>1</c:v>
                </c:pt>
                <c:pt idx="48">
                  <c:v>#N/A</c:v>
                </c:pt>
                <c:pt idx="49">
                  <c:v>#N/A</c:v>
                </c:pt>
              </c:numCache>
            </c:numRef>
          </c:yVal>
          <c:smooth val="0"/>
          <c:extLst>
            <c:ext xmlns:c15="http://schemas.microsoft.com/office/drawing/2012/chart" uri="{02D57815-91ED-43cb-92C2-25804820EDAC}">
              <c15:datalabelsRange>
                <c15:f>'2x2 Grid Output'!$B$18:$B$67</c15:f>
                <c15:dlblRangeCache>
                  <c:ptCount val="5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15:dlblRangeCache>
              </c15:datalabelsRange>
            </c:ext>
            <c:ext xmlns:c16="http://schemas.microsoft.com/office/drawing/2014/chart" uri="{C3380CC4-5D6E-409C-BE32-E72D297353CC}">
              <c16:uniqueId val="{000000CB-06B4-480C-A6B2-F1A7F0CDBAA0}"/>
            </c:ext>
          </c:extLst>
        </c:ser>
        <c:dLbls>
          <c:showLegendKey val="0"/>
          <c:showVal val="0"/>
          <c:showCatName val="0"/>
          <c:showSerName val="0"/>
          <c:showPercent val="0"/>
          <c:showBubbleSize val="0"/>
        </c:dLbls>
        <c:axId val="530925968"/>
        <c:axId val="530926360"/>
      </c:scatterChart>
      <c:valAx>
        <c:axId val="530925968"/>
        <c:scaling>
          <c:orientation val="minMax"/>
          <c:max val="8"/>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0926360"/>
        <c:crosses val="autoZero"/>
        <c:crossBetween val="midCat"/>
      </c:valAx>
      <c:valAx>
        <c:axId val="530926360"/>
        <c:scaling>
          <c:orientation val="minMax"/>
          <c:max val="6"/>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0925968"/>
        <c:crosses val="autoZero"/>
        <c:crossBetween val="midCat"/>
      </c:valAx>
      <c:spPr>
        <a:blipFill>
          <a:blip xmlns:r="http://schemas.openxmlformats.org/officeDocument/2006/relationships" r:embed="rId3">
            <a:alphaModFix amt="99000"/>
          </a:blip>
          <a:stretch>
            <a:fillRect/>
          </a:stretch>
        </a:blipFill>
        <a:ln>
          <a:noFill/>
        </a:ln>
        <a:effectLst/>
      </c:spPr>
    </c:plotArea>
    <c:legend>
      <c:legendPos val="r"/>
      <c:layout>
        <c:manualLayout>
          <c:xMode val="edge"/>
          <c:yMode val="edge"/>
          <c:x val="0.78019472427566428"/>
          <c:y val="0.46962517387913039"/>
          <c:w val="0.20589827610146721"/>
          <c:h val="0.2944083109210243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106892</xdr:colOff>
      <xdr:row>0</xdr:row>
      <xdr:rowOff>66675</xdr:rowOff>
    </xdr:from>
    <xdr:to>
      <xdr:col>0</xdr:col>
      <xdr:colOff>867833</xdr:colOff>
      <xdr:row>0</xdr:row>
      <xdr:rowOff>503430</xdr:rowOff>
    </xdr:to>
    <xdr:pic>
      <xdr:nvPicPr>
        <xdr:cNvPr id="2" name="Picture 2">
          <a:extLst>
            <a:ext uri="{FF2B5EF4-FFF2-40B4-BE49-F238E27FC236}">
              <a16:creationId xmlns:a16="http://schemas.microsoft.com/office/drawing/2014/main" id="{1DD278E4-5E57-4FA1-A1A1-F9691A2894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892" y="66675"/>
          <a:ext cx="760941" cy="43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21</xdr:col>
      <xdr:colOff>361950</xdr:colOff>
      <xdr:row>16</xdr:row>
      <xdr:rowOff>46433</xdr:rowOff>
    </xdr:from>
    <xdr:to>
      <xdr:col>32</xdr:col>
      <xdr:colOff>570309</xdr:colOff>
      <xdr:row>35</xdr:row>
      <xdr:rowOff>66674</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142875</xdr:colOff>
      <xdr:row>6</xdr:row>
      <xdr:rowOff>123825</xdr:rowOff>
    </xdr:from>
    <xdr:to>
      <xdr:col>21</xdr:col>
      <xdr:colOff>219075</xdr:colOff>
      <xdr:row>9</xdr:row>
      <xdr:rowOff>47625</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257175" y="1457325"/>
          <a:ext cx="5010150" cy="495300"/>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These values represent the</a:t>
          </a:r>
          <a:r>
            <a:rPr lang="en-CA" sz="1100" baseline="0"/>
            <a:t> maximum and minimum values on each axis</a:t>
          </a:r>
          <a:endParaRPr lang="en-CA" sz="1100"/>
        </a:p>
      </xdr:txBody>
    </xdr:sp>
    <xdr:clientData/>
  </xdr:twoCellAnchor>
  <xdr:twoCellAnchor>
    <xdr:from>
      <xdr:col>2</xdr:col>
      <xdr:colOff>542925</xdr:colOff>
      <xdr:row>5</xdr:row>
      <xdr:rowOff>19050</xdr:rowOff>
    </xdr:from>
    <xdr:to>
      <xdr:col>2</xdr:col>
      <xdr:colOff>561975</xdr:colOff>
      <xdr:row>6</xdr:row>
      <xdr:rowOff>123825</xdr:rowOff>
    </xdr:to>
    <xdr:cxnSp macro="">
      <xdr:nvCxnSpPr>
        <xdr:cNvPr id="4" name="Straight Arrow Connector 3">
          <a:extLst>
            <a:ext uri="{FF2B5EF4-FFF2-40B4-BE49-F238E27FC236}">
              <a16:creationId xmlns:a16="http://schemas.microsoft.com/office/drawing/2014/main" id="{00000000-0008-0000-0400-000004000000}"/>
            </a:ext>
          </a:extLst>
        </xdr:cNvPr>
        <xdr:cNvCxnSpPr>
          <a:stCxn id="3" idx="0"/>
        </xdr:cNvCxnSpPr>
      </xdr:nvCxnSpPr>
      <xdr:spPr>
        <a:xfrm flipV="1">
          <a:off x="1695450" y="1162050"/>
          <a:ext cx="19050" cy="2952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495300</xdr:colOff>
      <xdr:row>8</xdr:row>
      <xdr:rowOff>142876</xdr:rowOff>
    </xdr:from>
    <xdr:to>
      <xdr:col>27</xdr:col>
      <xdr:colOff>352425</xdr:colOff>
      <xdr:row>12</xdr:row>
      <xdr:rowOff>0</xdr:rowOff>
    </xdr:to>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5819775" y="1857376"/>
          <a:ext cx="2876550" cy="619124"/>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solidFill>
                <a:schemeClr val="dk1"/>
              </a:solidFill>
              <a:effectLst/>
              <a:latin typeface="+mn-lt"/>
              <a:ea typeface="+mn-ea"/>
              <a:cs typeface="+mn-cs"/>
            </a:rPr>
            <a:t>Link these</a:t>
          </a:r>
          <a:r>
            <a:rPr lang="en-CA" sz="1100" baseline="0">
              <a:solidFill>
                <a:schemeClr val="dk1"/>
              </a:solidFill>
              <a:effectLst/>
              <a:latin typeface="+mn-lt"/>
              <a:ea typeface="+mn-ea"/>
              <a:cs typeface="+mn-cs"/>
            </a:rPr>
            <a:t> cells to your raw scores to ensure the graphic will dynamically respond to different responses</a:t>
          </a:r>
          <a:endParaRPr lang="en-CA">
            <a:effectLst/>
          </a:endParaRPr>
        </a:p>
      </xdr:txBody>
    </xdr:sp>
    <xdr:clientData/>
  </xdr:twoCellAnchor>
  <xdr:twoCellAnchor>
    <xdr:from>
      <xdr:col>3</xdr:col>
      <xdr:colOff>28575</xdr:colOff>
      <xdr:row>12</xdr:row>
      <xdr:rowOff>19050</xdr:rowOff>
    </xdr:from>
    <xdr:to>
      <xdr:col>22</xdr:col>
      <xdr:colOff>771525</xdr:colOff>
      <xdr:row>15</xdr:row>
      <xdr:rowOff>352425</xdr:rowOff>
    </xdr:to>
    <xdr:cxnSp macro="">
      <xdr:nvCxnSpPr>
        <xdr:cNvPr id="6" name="Straight Arrow Connector 5">
          <a:extLst>
            <a:ext uri="{FF2B5EF4-FFF2-40B4-BE49-F238E27FC236}">
              <a16:creationId xmlns:a16="http://schemas.microsoft.com/office/drawing/2014/main" id="{00000000-0008-0000-0400-000006000000}"/>
            </a:ext>
          </a:extLst>
        </xdr:cNvPr>
        <xdr:cNvCxnSpPr/>
      </xdr:nvCxnSpPr>
      <xdr:spPr>
        <a:xfrm flipH="1">
          <a:off x="2143125" y="2495550"/>
          <a:ext cx="3952875" cy="904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104775</xdr:colOff>
      <xdr:row>9</xdr:row>
      <xdr:rowOff>123824</xdr:rowOff>
    </xdr:from>
    <xdr:to>
      <xdr:col>21</xdr:col>
      <xdr:colOff>180975</xdr:colOff>
      <xdr:row>12</xdr:row>
      <xdr:rowOff>106724</xdr:rowOff>
    </xdr:to>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219075" y="2028824"/>
          <a:ext cx="5010150" cy="554400"/>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solidFill>
                <a:schemeClr val="dk1"/>
              </a:solidFill>
              <a:effectLst/>
              <a:latin typeface="+mn-lt"/>
              <a:ea typeface="+mn-ea"/>
              <a:cs typeface="+mn-cs"/>
            </a:rPr>
            <a:t>These values will appear on the matrix</a:t>
          </a:r>
          <a:r>
            <a:rPr lang="en-CA" sz="1100" baseline="0">
              <a:solidFill>
                <a:schemeClr val="dk1"/>
              </a:solidFill>
              <a:effectLst/>
              <a:latin typeface="+mn-lt"/>
              <a:ea typeface="+mn-ea"/>
              <a:cs typeface="+mn-cs"/>
            </a:rPr>
            <a:t> next to the data point</a:t>
          </a:r>
          <a:endParaRPr lang="en-CA">
            <a:effectLst/>
          </a:endParaRPr>
        </a:p>
      </xdr:txBody>
    </xdr:sp>
    <xdr:clientData/>
  </xdr:twoCellAnchor>
  <xdr:twoCellAnchor>
    <xdr:from>
      <xdr:col>1</xdr:col>
      <xdr:colOff>552450</xdr:colOff>
      <xdr:row>12</xdr:row>
      <xdr:rowOff>123825</xdr:rowOff>
    </xdr:from>
    <xdr:to>
      <xdr:col>1</xdr:col>
      <xdr:colOff>581025</xdr:colOff>
      <xdr:row>15</xdr:row>
      <xdr:rowOff>361950</xdr:rowOff>
    </xdr:to>
    <xdr:cxnSp macro="">
      <xdr:nvCxnSpPr>
        <xdr:cNvPr id="8" name="Straight Arrow Connector 7">
          <a:extLst>
            <a:ext uri="{FF2B5EF4-FFF2-40B4-BE49-F238E27FC236}">
              <a16:creationId xmlns:a16="http://schemas.microsoft.com/office/drawing/2014/main" id="{00000000-0008-0000-0400-000008000000}"/>
            </a:ext>
          </a:extLst>
        </xdr:cNvPr>
        <xdr:cNvCxnSpPr/>
      </xdr:nvCxnSpPr>
      <xdr:spPr>
        <a:xfrm flipH="1">
          <a:off x="666750" y="2600325"/>
          <a:ext cx="28575" cy="8096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9525</xdr:colOff>
      <xdr:row>69</xdr:row>
      <xdr:rowOff>76200</xdr:rowOff>
    </xdr:from>
    <xdr:to>
      <xdr:col>2</xdr:col>
      <xdr:colOff>847725</xdr:colOff>
      <xdr:row>77</xdr:row>
      <xdr:rowOff>152400</xdr:rowOff>
    </xdr:to>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123825" y="13887450"/>
          <a:ext cx="1876425" cy="1600200"/>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a:effectLst/>
            </a:rPr>
            <a:t>This</a:t>
          </a:r>
          <a:r>
            <a:rPr lang="en-CA" baseline="0">
              <a:effectLst/>
            </a:rPr>
            <a:t> template is flexible and can plot up to 50 data points, however if there are 50 data points it is highly likely that the points will be clustered and the chart will be illegible. Consider grouping points together or making multiple charts.</a:t>
          </a:r>
          <a:endParaRPr lang="en-CA">
            <a:effectLst/>
          </a:endParaRPr>
        </a:p>
      </xdr:txBody>
    </xdr:sp>
    <xdr:clientData/>
  </xdr:twoCellAnchor>
  <xdr:twoCellAnchor>
    <xdr:from>
      <xdr:col>1</xdr:col>
      <xdr:colOff>752476</xdr:colOff>
      <xdr:row>67</xdr:row>
      <xdr:rowOff>19050</xdr:rowOff>
    </xdr:from>
    <xdr:to>
      <xdr:col>1</xdr:col>
      <xdr:colOff>947738</xdr:colOff>
      <xdr:row>69</xdr:row>
      <xdr:rowOff>76200</xdr:rowOff>
    </xdr:to>
    <xdr:cxnSp macro="">
      <xdr:nvCxnSpPr>
        <xdr:cNvPr id="10" name="Straight Arrow Connector 9">
          <a:extLst>
            <a:ext uri="{FF2B5EF4-FFF2-40B4-BE49-F238E27FC236}">
              <a16:creationId xmlns:a16="http://schemas.microsoft.com/office/drawing/2014/main" id="{00000000-0008-0000-0400-00000A000000}"/>
            </a:ext>
          </a:extLst>
        </xdr:cNvPr>
        <xdr:cNvCxnSpPr>
          <a:stCxn id="9" idx="0"/>
        </xdr:cNvCxnSpPr>
      </xdr:nvCxnSpPr>
      <xdr:spPr>
        <a:xfrm flipH="1" flipV="1">
          <a:off x="866776" y="13449300"/>
          <a:ext cx="195262" cy="4381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161925</xdr:colOff>
      <xdr:row>38</xdr:row>
      <xdr:rowOff>104775</xdr:rowOff>
    </xdr:from>
    <xdr:to>
      <xdr:col>27</xdr:col>
      <xdr:colOff>19050</xdr:colOff>
      <xdr:row>42</xdr:row>
      <xdr:rowOff>142875</xdr:rowOff>
    </xdr:to>
    <xdr:sp macro="" textlink="">
      <xdr:nvSpPr>
        <xdr:cNvPr id="11" name="TextBox 10">
          <a:extLst>
            <a:ext uri="{FF2B5EF4-FFF2-40B4-BE49-F238E27FC236}">
              <a16:creationId xmlns:a16="http://schemas.microsoft.com/office/drawing/2014/main" id="{00000000-0008-0000-0400-00000B000000}"/>
            </a:ext>
          </a:extLst>
        </xdr:cNvPr>
        <xdr:cNvSpPr txBox="1"/>
      </xdr:nvSpPr>
      <xdr:spPr>
        <a:xfrm>
          <a:off x="5486400" y="8010525"/>
          <a:ext cx="2876550" cy="800100"/>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b="0">
              <a:effectLst/>
            </a:rPr>
            <a:t>Is the colour</a:t>
          </a:r>
          <a:r>
            <a:rPr lang="en-CA" b="0" baseline="0">
              <a:effectLst/>
            </a:rPr>
            <a:t> scheme not right? Does the axis run too long? Want to change the Legend labels? Check out the formatting tab.</a:t>
          </a:r>
          <a:endParaRPr lang="en-CA" b="0">
            <a:effectLst/>
          </a:endParaRPr>
        </a:p>
      </xdr:txBody>
    </xdr:sp>
    <xdr:clientData/>
  </xdr:twoCellAnchor>
  <xdr:twoCellAnchor>
    <xdr:from>
      <xdr:col>22</xdr:col>
      <xdr:colOff>876300</xdr:colOff>
      <xdr:row>35</xdr:row>
      <xdr:rowOff>85725</xdr:rowOff>
    </xdr:from>
    <xdr:to>
      <xdr:col>22</xdr:col>
      <xdr:colOff>923925</xdr:colOff>
      <xdr:row>38</xdr:row>
      <xdr:rowOff>95250</xdr:rowOff>
    </xdr:to>
    <xdr:cxnSp macro="">
      <xdr:nvCxnSpPr>
        <xdr:cNvPr id="12" name="Straight Arrow Connector 11">
          <a:extLst>
            <a:ext uri="{FF2B5EF4-FFF2-40B4-BE49-F238E27FC236}">
              <a16:creationId xmlns:a16="http://schemas.microsoft.com/office/drawing/2014/main" id="{00000000-0008-0000-0400-00000C000000}"/>
            </a:ext>
          </a:extLst>
        </xdr:cNvPr>
        <xdr:cNvCxnSpPr/>
      </xdr:nvCxnSpPr>
      <xdr:spPr>
        <a:xfrm flipH="1" flipV="1">
          <a:off x="6200775" y="7419975"/>
          <a:ext cx="47625" cy="5810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504825</xdr:colOff>
      <xdr:row>1</xdr:row>
      <xdr:rowOff>123825</xdr:rowOff>
    </xdr:from>
    <xdr:to>
      <xdr:col>32</xdr:col>
      <xdr:colOff>142875</xdr:colOff>
      <xdr:row>5</xdr:row>
      <xdr:rowOff>163875</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8848725" y="314325"/>
          <a:ext cx="2686050" cy="992550"/>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The dynamic list below</a:t>
          </a:r>
          <a:r>
            <a:rPr lang="en-CA" sz="1100" baseline="0"/>
            <a:t> will update in each quadrant based on the member's responses. Use this section to change the order in which the quadrants are displayed in the list.</a:t>
          </a:r>
          <a:endParaRPr lang="en-CA" sz="1100"/>
        </a:p>
      </xdr:txBody>
    </xdr:sp>
    <xdr:clientData/>
  </xdr:twoCellAnchor>
  <xdr:twoCellAnchor>
    <xdr:from>
      <xdr:col>32</xdr:col>
      <xdr:colOff>142875</xdr:colOff>
      <xdr:row>3</xdr:row>
      <xdr:rowOff>85725</xdr:rowOff>
    </xdr:from>
    <xdr:to>
      <xdr:col>33</xdr:col>
      <xdr:colOff>581025</xdr:colOff>
      <xdr:row>3</xdr:row>
      <xdr:rowOff>85725</xdr:rowOff>
    </xdr:to>
    <xdr:cxnSp macro="">
      <xdr:nvCxnSpPr>
        <xdr:cNvPr id="14" name="Straight Arrow Connector 13">
          <a:extLst>
            <a:ext uri="{FF2B5EF4-FFF2-40B4-BE49-F238E27FC236}">
              <a16:creationId xmlns:a16="http://schemas.microsoft.com/office/drawing/2014/main" id="{00000000-0008-0000-0400-00000E000000}"/>
            </a:ext>
          </a:extLst>
        </xdr:cNvPr>
        <xdr:cNvCxnSpPr/>
      </xdr:nvCxnSpPr>
      <xdr:spPr>
        <a:xfrm>
          <a:off x="11534775" y="847725"/>
          <a:ext cx="7143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428625</xdr:colOff>
      <xdr:row>49</xdr:row>
      <xdr:rowOff>114299</xdr:rowOff>
    </xdr:from>
    <xdr:to>
      <xdr:col>32</xdr:col>
      <xdr:colOff>457200</xdr:colOff>
      <xdr:row>53</xdr:row>
      <xdr:rowOff>180974</xdr:rowOff>
    </xdr:to>
    <xdr:sp macro="" textlink="">
      <xdr:nvSpPr>
        <xdr:cNvPr id="15" name="TextBox 14">
          <a:extLst>
            <a:ext uri="{FF2B5EF4-FFF2-40B4-BE49-F238E27FC236}">
              <a16:creationId xmlns:a16="http://schemas.microsoft.com/office/drawing/2014/main" id="{00000000-0008-0000-0400-00000F000000}"/>
            </a:ext>
          </a:extLst>
        </xdr:cNvPr>
        <xdr:cNvSpPr txBox="1"/>
      </xdr:nvSpPr>
      <xdr:spPr>
        <a:xfrm>
          <a:off x="9382125" y="10115549"/>
          <a:ext cx="2466975" cy="828675"/>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b="0">
              <a:effectLst/>
            </a:rPr>
            <a:t>If the colour scheme no longer matches the graph. Change</a:t>
          </a:r>
          <a:r>
            <a:rPr lang="en-CA" b="0" baseline="0">
              <a:effectLst/>
            </a:rPr>
            <a:t> the colours selected in the conditional formatting rules.</a:t>
          </a:r>
          <a:endParaRPr lang="en-CA" b="0">
            <a:effectLst/>
          </a:endParaRPr>
        </a:p>
      </xdr:txBody>
    </xdr:sp>
    <xdr:clientData/>
  </xdr:twoCellAnchor>
  <xdr:twoCellAnchor>
    <xdr:from>
      <xdr:col>30</xdr:col>
      <xdr:colOff>442913</xdr:colOff>
      <xdr:row>44</xdr:row>
      <xdr:rowOff>76201</xdr:rowOff>
    </xdr:from>
    <xdr:to>
      <xdr:col>34</xdr:col>
      <xdr:colOff>0</xdr:colOff>
      <xdr:row>49</xdr:row>
      <xdr:rowOff>114299</xdr:rowOff>
    </xdr:to>
    <xdr:cxnSp macro="">
      <xdr:nvCxnSpPr>
        <xdr:cNvPr id="16" name="Straight Arrow Connector 15">
          <a:extLst>
            <a:ext uri="{FF2B5EF4-FFF2-40B4-BE49-F238E27FC236}">
              <a16:creationId xmlns:a16="http://schemas.microsoft.com/office/drawing/2014/main" id="{00000000-0008-0000-0400-000010000000}"/>
            </a:ext>
          </a:extLst>
        </xdr:cNvPr>
        <xdr:cNvCxnSpPr>
          <a:stCxn id="15" idx="0"/>
        </xdr:cNvCxnSpPr>
      </xdr:nvCxnSpPr>
      <xdr:spPr>
        <a:xfrm flipV="1">
          <a:off x="10615613" y="9124951"/>
          <a:ext cx="1633537" cy="9905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ITRG">
      <a:dk1>
        <a:srgbClr val="333333"/>
      </a:dk1>
      <a:lt1>
        <a:srgbClr val="FFFFFF"/>
      </a:lt1>
      <a:dk2>
        <a:srgbClr val="222222"/>
      </a:dk2>
      <a:lt2>
        <a:srgbClr val="EEEEEE"/>
      </a:lt2>
      <a:accent1>
        <a:srgbClr val="29475F"/>
      </a:accent1>
      <a:accent2>
        <a:srgbClr val="6293BB"/>
      </a:accent2>
      <a:accent3>
        <a:srgbClr val="CADAE8"/>
      </a:accent3>
      <a:accent4>
        <a:srgbClr val="CED990"/>
      </a:accent4>
      <a:accent5>
        <a:srgbClr val="D6D6D6"/>
      </a:accent5>
      <a:accent6>
        <a:srgbClr val="FFFFFF"/>
      </a:accent6>
      <a:hlink>
        <a:srgbClr val="2576B7"/>
      </a:hlink>
      <a:folHlink>
        <a:srgbClr val="C77709"/>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A5A58-1AD4-4AE5-8F88-7B0471E0E95A}">
  <dimension ref="A1:F20"/>
  <sheetViews>
    <sheetView showGridLines="0" tabSelected="1" zoomScale="90" zoomScaleNormal="90" workbookViewId="0">
      <selection activeCell="B1" sqref="B1:F1"/>
    </sheetView>
  </sheetViews>
  <sheetFormatPr defaultRowHeight="15" x14ac:dyDescent="0.25"/>
  <cols>
    <col min="1" max="1" width="15.28515625" style="95" bestFit="1" customWidth="1"/>
    <col min="2" max="2" width="23.7109375" style="83" customWidth="1"/>
    <col min="3" max="3" width="49.28515625" style="83" bestFit="1" customWidth="1"/>
    <col min="4" max="4" width="37.85546875" style="83" customWidth="1"/>
    <col min="5" max="6" width="22.28515625" style="83" customWidth="1"/>
    <col min="7" max="16384" width="9.140625" style="83"/>
  </cols>
  <sheetData>
    <row r="1" spans="1:6" ht="44.25" customHeight="1" x14ac:dyDescent="0.25">
      <c r="A1" s="82"/>
      <c r="B1" s="97" t="s">
        <v>169</v>
      </c>
      <c r="C1" s="97"/>
      <c r="D1" s="97"/>
      <c r="E1" s="97"/>
      <c r="F1" s="97"/>
    </row>
    <row r="2" spans="1:6" x14ac:dyDescent="0.25">
      <c r="A2" s="83"/>
    </row>
    <row r="3" spans="1:6" x14ac:dyDescent="0.25">
      <c r="A3" s="83"/>
    </row>
    <row r="4" spans="1:6" ht="18.75" x14ac:dyDescent="0.25">
      <c r="A4" s="84"/>
      <c r="B4" s="84" t="s">
        <v>149</v>
      </c>
      <c r="C4" s="84" t="s">
        <v>150</v>
      </c>
    </row>
    <row r="5" spans="1:6" ht="30.75" thickBot="1" x14ac:dyDescent="0.3">
      <c r="A5" s="85" t="s">
        <v>151</v>
      </c>
      <c r="B5" s="86" t="s">
        <v>152</v>
      </c>
      <c r="C5" s="86" t="s">
        <v>153</v>
      </c>
    </row>
    <row r="6" spans="1:6" ht="15.75" thickBot="1" x14ac:dyDescent="0.3">
      <c r="A6" s="85" t="s">
        <v>154</v>
      </c>
      <c r="B6" s="86" t="s">
        <v>155</v>
      </c>
      <c r="C6" s="86" t="s">
        <v>156</v>
      </c>
    </row>
    <row r="7" spans="1:6" ht="15.75" thickBot="1" x14ac:dyDescent="0.3">
      <c r="A7" s="85" t="s">
        <v>157</v>
      </c>
      <c r="B7" s="86" t="s">
        <v>155</v>
      </c>
      <c r="C7" s="86" t="s">
        <v>156</v>
      </c>
    </row>
    <row r="8" spans="1:6" x14ac:dyDescent="0.25">
      <c r="A8" s="83"/>
    </row>
    <row r="9" spans="1:6" x14ac:dyDescent="0.25">
      <c r="A9" s="83"/>
    </row>
    <row r="10" spans="1:6" x14ac:dyDescent="0.25">
      <c r="A10" s="83"/>
    </row>
    <row r="11" spans="1:6" ht="18.75" x14ac:dyDescent="0.25">
      <c r="A11" s="98" t="s">
        <v>158</v>
      </c>
      <c r="B11" s="98"/>
      <c r="C11" s="98"/>
      <c r="D11" s="98"/>
      <c r="E11" s="98"/>
      <c r="F11" s="98"/>
    </row>
    <row r="12" spans="1:6" x14ac:dyDescent="0.25">
      <c r="A12" s="85" t="s">
        <v>159</v>
      </c>
      <c r="B12" s="85" t="s">
        <v>160</v>
      </c>
      <c r="C12" s="85" t="s">
        <v>161</v>
      </c>
      <c r="D12" s="85" t="s">
        <v>162</v>
      </c>
      <c r="E12" s="85" t="s">
        <v>151</v>
      </c>
      <c r="F12" s="85" t="s">
        <v>157</v>
      </c>
    </row>
    <row r="13" spans="1:6" x14ac:dyDescent="0.25">
      <c r="A13" s="96">
        <v>1</v>
      </c>
      <c r="B13" s="88">
        <v>41715</v>
      </c>
      <c r="C13" s="87" t="s">
        <v>163</v>
      </c>
      <c r="D13" s="87" t="s">
        <v>163</v>
      </c>
      <c r="E13" s="87" t="s">
        <v>164</v>
      </c>
      <c r="F13" s="87" t="s">
        <v>156</v>
      </c>
    </row>
    <row r="14" spans="1:6" x14ac:dyDescent="0.25">
      <c r="A14" s="89">
        <v>1.01</v>
      </c>
      <c r="B14" s="90">
        <v>42856</v>
      </c>
      <c r="C14" s="89" t="s">
        <v>96</v>
      </c>
      <c r="D14" s="89" t="s">
        <v>165</v>
      </c>
      <c r="E14" s="89" t="s">
        <v>166</v>
      </c>
      <c r="F14" s="87" t="s">
        <v>156</v>
      </c>
    </row>
    <row r="15" spans="1:6" x14ac:dyDescent="0.25">
      <c r="A15" s="91">
        <v>2</v>
      </c>
      <c r="B15" s="92">
        <v>44965</v>
      </c>
      <c r="C15" s="93" t="s">
        <v>96</v>
      </c>
      <c r="D15" s="93" t="s">
        <v>167</v>
      </c>
      <c r="E15" s="93" t="s">
        <v>168</v>
      </c>
      <c r="F15" s="87" t="s">
        <v>156</v>
      </c>
    </row>
    <row r="16" spans="1:6" x14ac:dyDescent="0.25">
      <c r="A16" s="93"/>
      <c r="B16" s="94"/>
      <c r="C16" s="94"/>
      <c r="D16" s="94"/>
      <c r="E16" s="94"/>
      <c r="F16" s="94"/>
    </row>
    <row r="17" spans="1:6" x14ac:dyDescent="0.25">
      <c r="A17" s="93"/>
      <c r="B17" s="94"/>
      <c r="C17" s="94"/>
      <c r="D17" s="94"/>
      <c r="E17" s="94"/>
      <c r="F17" s="94"/>
    </row>
    <row r="18" spans="1:6" x14ac:dyDescent="0.25">
      <c r="A18" s="93"/>
      <c r="B18" s="94"/>
      <c r="C18" s="94"/>
      <c r="D18" s="94"/>
      <c r="E18" s="94"/>
      <c r="F18" s="94"/>
    </row>
    <row r="19" spans="1:6" x14ac:dyDescent="0.25">
      <c r="A19" s="93"/>
      <c r="B19" s="94"/>
      <c r="C19" s="94"/>
      <c r="D19" s="94"/>
      <c r="E19" s="94"/>
      <c r="F19" s="94"/>
    </row>
    <row r="20" spans="1:6" x14ac:dyDescent="0.25">
      <c r="A20" s="93"/>
      <c r="B20" s="94"/>
      <c r="C20" s="94"/>
      <c r="D20" s="94"/>
      <c r="E20" s="94"/>
      <c r="F20" s="94"/>
    </row>
  </sheetData>
  <mergeCells count="2">
    <mergeCell ref="B1:F1"/>
    <mergeCell ref="A11:F1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B1:P13"/>
  <sheetViews>
    <sheetView showGridLines="0" zoomScaleNormal="100" workbookViewId="0">
      <selection activeCell="A4" sqref="A4"/>
    </sheetView>
  </sheetViews>
  <sheetFormatPr defaultColWidth="9.140625" defaultRowHeight="12.75" x14ac:dyDescent="0.2"/>
  <cols>
    <col min="1" max="1" width="2.85546875" style="24" customWidth="1"/>
    <col min="2" max="2" width="12.28515625" style="24" customWidth="1"/>
    <col min="3" max="3" width="13.140625" style="24" customWidth="1"/>
    <col min="4" max="4" width="11.140625" style="24" customWidth="1"/>
    <col min="5" max="5" width="10.140625" style="24" customWidth="1"/>
    <col min="6" max="6" width="10.85546875" style="24" customWidth="1"/>
    <col min="7" max="7" width="11.7109375" style="24" customWidth="1"/>
    <col min="8" max="8" width="11.42578125" style="24" customWidth="1"/>
    <col min="9" max="9" width="11.7109375" style="24" customWidth="1"/>
    <col min="10" max="10" width="11" style="24" customWidth="1"/>
    <col min="11" max="11" width="11.85546875" style="24" customWidth="1"/>
    <col min="12" max="12" width="11.5703125" style="24" customWidth="1"/>
    <col min="13" max="13" width="2.140625" style="24" customWidth="1"/>
    <col min="14" max="15" width="8.5703125" style="24" customWidth="1"/>
    <col min="16" max="16" width="7.42578125" style="24" customWidth="1"/>
    <col min="17" max="16384" width="9.140625" style="24"/>
  </cols>
  <sheetData>
    <row r="1" spans="2:16" ht="33.75" customHeight="1" x14ac:dyDescent="0.2">
      <c r="B1" s="99" t="s">
        <v>133</v>
      </c>
      <c r="C1" s="99"/>
      <c r="D1" s="99"/>
      <c r="E1" s="99"/>
      <c r="F1" s="99"/>
      <c r="G1" s="99"/>
      <c r="H1" s="99"/>
      <c r="I1" s="99"/>
      <c r="J1" s="99"/>
      <c r="K1" s="99"/>
      <c r="L1" s="99"/>
      <c r="M1" s="99"/>
      <c r="N1" s="99"/>
    </row>
    <row r="2" spans="2:16" ht="210.75" customHeight="1" x14ac:dyDescent="0.2">
      <c r="B2" s="101" t="s">
        <v>134</v>
      </c>
      <c r="C2" s="101"/>
      <c r="D2" s="101"/>
      <c r="E2" s="101"/>
      <c r="F2" s="101"/>
      <c r="G2" s="101"/>
      <c r="H2" s="101"/>
      <c r="I2" s="101"/>
      <c r="J2" s="101"/>
      <c r="K2" s="101"/>
      <c r="L2" s="101"/>
      <c r="M2" s="101"/>
      <c r="N2" s="101"/>
      <c r="O2" s="25"/>
      <c r="P2" s="25"/>
    </row>
    <row r="4" spans="2:16" x14ac:dyDescent="0.2">
      <c r="B4" s="26" t="s">
        <v>80</v>
      </c>
      <c r="D4" s="100"/>
      <c r="E4" s="100"/>
      <c r="F4" s="100"/>
    </row>
    <row r="5" spans="2:16" x14ac:dyDescent="0.2">
      <c r="B5" s="26" t="s">
        <v>121</v>
      </c>
    </row>
    <row r="6" spans="2:16" x14ac:dyDescent="0.2">
      <c r="B6" s="27"/>
      <c r="C6" s="28" t="s">
        <v>106</v>
      </c>
      <c r="D6" s="28" t="s">
        <v>107</v>
      </c>
      <c r="E6" s="28" t="s">
        <v>124</v>
      </c>
      <c r="F6" s="28" t="s">
        <v>125</v>
      </c>
      <c r="G6" s="28" t="s">
        <v>126</v>
      </c>
      <c r="H6" s="28" t="s">
        <v>127</v>
      </c>
      <c r="I6" s="28" t="s">
        <v>128</v>
      </c>
      <c r="J6" s="28" t="s">
        <v>129</v>
      </c>
      <c r="K6" s="28" t="s">
        <v>130</v>
      </c>
      <c r="L6" s="28" t="s">
        <v>131</v>
      </c>
      <c r="M6" s="29"/>
      <c r="N6" s="36" t="s">
        <v>122</v>
      </c>
      <c r="O6" s="35" t="s">
        <v>135</v>
      </c>
    </row>
    <row r="7" spans="2:16" x14ac:dyDescent="0.2">
      <c r="B7" s="30" t="s">
        <v>109</v>
      </c>
      <c r="C7" s="31"/>
      <c r="D7" s="31"/>
      <c r="E7" s="31"/>
      <c r="F7" s="31"/>
      <c r="G7" s="31"/>
      <c r="H7" s="31"/>
      <c r="I7" s="31"/>
      <c r="J7" s="31"/>
      <c r="K7" s="31"/>
      <c r="L7" s="31"/>
      <c r="M7" s="32"/>
      <c r="N7" s="37" t="str">
        <f>IFERROR(AVERAGE(C7:L7),"")</f>
        <v/>
      </c>
    </row>
    <row r="8" spans="2:16" x14ac:dyDescent="0.2">
      <c r="B8" s="30" t="s">
        <v>110</v>
      </c>
      <c r="C8" s="31"/>
      <c r="D8" s="31"/>
      <c r="E8" s="31"/>
      <c r="F8" s="31"/>
      <c r="G8" s="31"/>
      <c r="H8" s="31"/>
      <c r="I8" s="31"/>
      <c r="J8" s="31"/>
      <c r="K8" s="31"/>
      <c r="L8" s="31"/>
      <c r="M8" s="32"/>
      <c r="N8" s="37" t="str">
        <f t="shared" ref="N8:N9" si="0">IFERROR(AVERAGE(C8:L8),"")</f>
        <v/>
      </c>
    </row>
    <row r="9" spans="2:16" x14ac:dyDescent="0.2">
      <c r="B9" s="30" t="s">
        <v>123</v>
      </c>
      <c r="C9" s="33"/>
      <c r="D9" s="33"/>
      <c r="E9" s="33"/>
      <c r="F9" s="33"/>
      <c r="G9" s="33"/>
      <c r="H9" s="33"/>
      <c r="I9" s="33"/>
      <c r="J9" s="33"/>
      <c r="K9" s="33"/>
      <c r="L9" s="33"/>
      <c r="M9" s="32"/>
      <c r="N9" s="37" t="str">
        <f t="shared" si="0"/>
        <v/>
      </c>
    </row>
    <row r="11" spans="2:16" x14ac:dyDescent="0.2">
      <c r="B11" s="34"/>
      <c r="C11" s="34"/>
      <c r="D11" s="34"/>
      <c r="E11" s="34"/>
      <c r="F11" s="34"/>
      <c r="G11" s="34"/>
      <c r="H11" s="34"/>
      <c r="I11" s="34"/>
      <c r="J11" s="34"/>
      <c r="K11" s="34"/>
      <c r="L11" s="34"/>
      <c r="M11" s="34"/>
    </row>
    <row r="12" spans="2:16" x14ac:dyDescent="0.2">
      <c r="B12" s="34"/>
      <c r="C12" s="34"/>
      <c r="D12" s="34"/>
      <c r="E12" s="34"/>
      <c r="F12" s="34"/>
      <c r="G12" s="34"/>
      <c r="H12" s="34"/>
      <c r="I12" s="34"/>
      <c r="J12" s="34"/>
      <c r="K12" s="34"/>
      <c r="L12" s="34"/>
      <c r="M12" s="34"/>
    </row>
    <row r="13" spans="2:16" x14ac:dyDescent="0.2">
      <c r="B13" s="34"/>
      <c r="C13" s="34"/>
      <c r="D13" s="34"/>
      <c r="E13" s="34"/>
      <c r="F13" s="34"/>
      <c r="G13" s="34"/>
      <c r="H13" s="34"/>
      <c r="I13" s="34"/>
      <c r="J13" s="34"/>
      <c r="K13" s="34"/>
      <c r="L13" s="34"/>
      <c r="M13" s="34"/>
    </row>
  </sheetData>
  <mergeCells count="3">
    <mergeCell ref="B1:N1"/>
    <mergeCell ref="D4:F4"/>
    <mergeCell ref="B2:N2"/>
  </mergeCells>
  <pageMargins left="0.75" right="0.75" top="1" bottom="1" header="0.5" footer="0.5"/>
  <pageSetup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45CDF-B58C-4606-9992-7904D22B985F}">
  <sheetPr>
    <pageSetUpPr fitToPage="1"/>
  </sheetPr>
  <dimension ref="A1:F43"/>
  <sheetViews>
    <sheetView showGridLines="0" zoomScale="90" zoomScaleNormal="90" workbookViewId="0">
      <selection activeCell="B2" sqref="B2:F2"/>
    </sheetView>
  </sheetViews>
  <sheetFormatPr defaultColWidth="9.140625" defaultRowHeight="12.75" x14ac:dyDescent="0.2"/>
  <cols>
    <col min="1" max="1" width="2.85546875" style="24" customWidth="1"/>
    <col min="2" max="2" width="51.5703125" style="34" customWidth="1"/>
    <col min="3" max="3" width="34.42578125" style="24" customWidth="1"/>
    <col min="4" max="4" width="33.140625" style="24" customWidth="1"/>
    <col min="5" max="8" width="41.28515625" style="24" customWidth="1"/>
    <col min="9" max="16384" width="9.140625" style="24"/>
  </cols>
  <sheetData>
    <row r="1" spans="1:6" ht="15" customHeight="1" x14ac:dyDescent="0.2"/>
    <row r="2" spans="1:6" ht="27" customHeight="1" x14ac:dyDescent="0.2">
      <c r="B2" s="103" t="s">
        <v>89</v>
      </c>
      <c r="C2" s="104"/>
      <c r="D2" s="104"/>
      <c r="E2" s="104"/>
      <c r="F2" s="104"/>
    </row>
    <row r="3" spans="1:6" ht="5.25" customHeight="1" x14ac:dyDescent="0.2">
      <c r="B3" s="25"/>
    </row>
    <row r="4" spans="1:6" ht="117" customHeight="1" x14ac:dyDescent="0.2">
      <c r="B4" s="102" t="s">
        <v>136</v>
      </c>
      <c r="C4" s="102"/>
      <c r="D4" s="102"/>
      <c r="E4" s="102"/>
      <c r="F4" s="102"/>
    </row>
    <row r="5" spans="1:6" ht="81.75" customHeight="1" x14ac:dyDescent="0.2">
      <c r="B5" s="105" t="s">
        <v>137</v>
      </c>
      <c r="C5" s="105"/>
      <c r="D5" s="105"/>
      <c r="E5" s="105"/>
      <c r="F5" s="105"/>
    </row>
    <row r="6" spans="1:6" ht="15" customHeight="1" x14ac:dyDescent="0.2">
      <c r="B6" s="38"/>
      <c r="C6" s="39" t="s">
        <v>106</v>
      </c>
      <c r="D6" s="39" t="s">
        <v>107</v>
      </c>
    </row>
    <row r="7" spans="1:6" s="43" customFormat="1" ht="15" x14ac:dyDescent="0.25">
      <c r="A7" s="24"/>
      <c r="B7" s="40" t="s">
        <v>105</v>
      </c>
      <c r="C7" s="41"/>
      <c r="D7" s="42"/>
    </row>
    <row r="8" spans="1:6" s="43" customFormat="1" ht="15" x14ac:dyDescent="0.25">
      <c r="A8" s="24"/>
      <c r="B8" s="40" t="s">
        <v>114</v>
      </c>
      <c r="C8" s="41"/>
      <c r="D8" s="42"/>
    </row>
    <row r="9" spans="1:6" s="43" customFormat="1" ht="15" x14ac:dyDescent="0.25">
      <c r="A9" s="24"/>
      <c r="B9" s="40" t="s">
        <v>0</v>
      </c>
      <c r="C9" s="44"/>
      <c r="D9" s="44"/>
    </row>
    <row r="10" spans="1:6" ht="15.75" x14ac:dyDescent="0.25">
      <c r="B10" s="45" t="s">
        <v>94</v>
      </c>
      <c r="C10" s="45"/>
      <c r="D10" s="45"/>
    </row>
    <row r="11" spans="1:6" s="46" customFormat="1" x14ac:dyDescent="0.25">
      <c r="B11" s="47" t="s">
        <v>81</v>
      </c>
      <c r="C11" s="48"/>
      <c r="D11" s="48"/>
    </row>
    <row r="12" spans="1:6" s="46" customFormat="1" x14ac:dyDescent="0.25">
      <c r="B12" s="47" t="s">
        <v>84</v>
      </c>
      <c r="C12" s="48"/>
      <c r="D12" s="48"/>
    </row>
    <row r="13" spans="1:6" s="46" customFormat="1" x14ac:dyDescent="0.25">
      <c r="B13" s="47" t="s">
        <v>132</v>
      </c>
      <c r="C13" s="48"/>
      <c r="D13" s="48"/>
    </row>
    <row r="14" spans="1:6" s="46" customFormat="1" x14ac:dyDescent="0.25">
      <c r="B14" s="47" t="s">
        <v>83</v>
      </c>
      <c r="C14" s="48"/>
      <c r="D14" s="48"/>
    </row>
    <row r="15" spans="1:6" s="46" customFormat="1" x14ac:dyDescent="0.25">
      <c r="B15" s="47" t="s">
        <v>116</v>
      </c>
      <c r="C15" s="48"/>
      <c r="D15" s="48"/>
    </row>
    <row r="16" spans="1:6" s="46" customFormat="1" x14ac:dyDescent="0.25">
      <c r="B16" s="49" t="s">
        <v>93</v>
      </c>
      <c r="C16" s="48"/>
      <c r="D16" s="48"/>
    </row>
    <row r="17" spans="2:4" s="46" customFormat="1" ht="38.25" x14ac:dyDescent="0.25">
      <c r="B17" s="47" t="s">
        <v>92</v>
      </c>
      <c r="C17" s="48"/>
      <c r="D17" s="48"/>
    </row>
    <row r="18" spans="2:4" s="46" customFormat="1" ht="25.5" x14ac:dyDescent="0.25">
      <c r="B18" s="47" t="s">
        <v>82</v>
      </c>
      <c r="C18" s="48"/>
      <c r="D18" s="48"/>
    </row>
    <row r="19" spans="2:4" s="46" customFormat="1" ht="25.5" x14ac:dyDescent="0.25">
      <c r="B19" s="47" t="s">
        <v>86</v>
      </c>
      <c r="C19" s="48"/>
      <c r="D19" s="48"/>
    </row>
    <row r="20" spans="2:4" s="46" customFormat="1" x14ac:dyDescent="0.25">
      <c r="B20" s="47" t="s">
        <v>85</v>
      </c>
      <c r="C20" s="48"/>
      <c r="D20" s="48"/>
    </row>
    <row r="21" spans="2:4" s="46" customFormat="1" ht="38.25" x14ac:dyDescent="0.25">
      <c r="B21" s="47" t="s">
        <v>90</v>
      </c>
      <c r="C21" s="48"/>
      <c r="D21" s="48"/>
    </row>
    <row r="22" spans="2:4" s="46" customFormat="1" ht="25.5" x14ac:dyDescent="0.25">
      <c r="B22" s="47" t="s">
        <v>91</v>
      </c>
      <c r="C22" s="48"/>
      <c r="D22" s="48"/>
    </row>
    <row r="23" spans="2:4" s="46" customFormat="1" x14ac:dyDescent="0.25">
      <c r="B23" s="50"/>
      <c r="C23" s="48"/>
      <c r="D23" s="48"/>
    </row>
    <row r="24" spans="2:4" s="46" customFormat="1" x14ac:dyDescent="0.25">
      <c r="B24" s="50"/>
      <c r="C24" s="48"/>
      <c r="D24" s="48"/>
    </row>
    <row r="25" spans="2:4" s="46" customFormat="1" x14ac:dyDescent="0.25">
      <c r="B25" s="50"/>
      <c r="C25" s="48"/>
      <c r="D25" s="48"/>
    </row>
    <row r="26" spans="2:4" s="46" customFormat="1" ht="44.25" customHeight="1" x14ac:dyDescent="0.25">
      <c r="B26" s="51" t="s">
        <v>138</v>
      </c>
      <c r="C26" s="52" t="str" cm="1">
        <f t="array" ref="C26">IFERROR(CONCATENATE(
ROUND((SUM(_xlfn.NUMBERVALUE(LEFT(C11:C25,1)))/
(COUNTA(C11:C25)-COUNTIF(C11:C25,"00 - Not Applicable")))*100,0),
"% (",
SUM(_xlfn.NUMBERVALUE(LEFT(C11:C25,1))),
"/",
COUNTA(C11:C25)-COUNTIF(C11:C25,"00 - Not Applicable"),")"),"")</f>
        <v/>
      </c>
      <c r="D26" s="52" t="str" cm="1">
        <f t="array" ref="D26">IFERROR(CONCATENATE(
ROUND((SUM(_xlfn.NUMBERVALUE(LEFT(D11:D25,1)))/
(COUNTA(D11:D25)-COUNTIF(D11:D25,"00 - Not Applicable")))*100,0),
"% (",
SUM(_xlfn.NUMBERVALUE(LEFT(D11:D25,1))),
"/",
COUNTA(D11:D25)-COUNTIF(D11:D25,"00 - Not Applicable"),")"),"")</f>
        <v/>
      </c>
    </row>
    <row r="27" spans="2:4" ht="15.75" x14ac:dyDescent="0.25">
      <c r="B27" s="45" t="s">
        <v>88</v>
      </c>
      <c r="C27" s="45"/>
      <c r="D27" s="45"/>
    </row>
    <row r="28" spans="2:4" s="46" customFormat="1" ht="25.5" x14ac:dyDescent="0.25">
      <c r="B28" s="53" t="s">
        <v>87</v>
      </c>
      <c r="C28" s="54"/>
      <c r="D28" s="54"/>
    </row>
    <row r="29" spans="2:4" s="46" customFormat="1" ht="89.25" x14ac:dyDescent="0.25">
      <c r="B29" s="55" t="s">
        <v>139</v>
      </c>
      <c r="C29" s="56"/>
      <c r="D29" s="56"/>
    </row>
    <row r="30" spans="2:4" s="46" customFormat="1" ht="63.75" x14ac:dyDescent="0.25">
      <c r="B30" s="55" t="s">
        <v>140</v>
      </c>
      <c r="C30" s="56"/>
      <c r="D30" s="56"/>
    </row>
    <row r="31" spans="2:4" s="46" customFormat="1" ht="63.75" x14ac:dyDescent="0.25">
      <c r="B31" s="55" t="s">
        <v>141</v>
      </c>
      <c r="C31" s="56"/>
      <c r="D31" s="56"/>
    </row>
    <row r="32" spans="2:4" s="46" customFormat="1" ht="76.5" x14ac:dyDescent="0.25">
      <c r="B32" s="55" t="s">
        <v>142</v>
      </c>
      <c r="C32" s="56"/>
      <c r="D32" s="56"/>
    </row>
    <row r="33" spans="2:4" s="46" customFormat="1" ht="44.25" customHeight="1" x14ac:dyDescent="0.25">
      <c r="B33" s="55" t="s">
        <v>143</v>
      </c>
      <c r="C33" s="56"/>
      <c r="D33" s="56"/>
    </row>
    <row r="34" spans="2:4" s="46" customFormat="1" ht="72" customHeight="1" x14ac:dyDescent="0.25">
      <c r="B34" s="51" t="s">
        <v>144</v>
      </c>
      <c r="C34" s="57" t="e" cm="1">
        <f t="array" ref="C34">IF(C28="no","n/a",
CONCATENATE(
ROUND((SUM(_xlfn.NUMBERVALUE(LEFT(C29:C33,1)))/
(COUNTA(C29:C33)*3-COUNTIF(C29:C33,"00 - Not Applicable")*3))*100,0),
"% (",
SUM(_xlfn.NUMBERVALUE(LEFT(C29:C33,1))),
"/",
COUNTA(C29:C33)*3-COUNTIF(C29:C33,"00 - Not Applicable")*3,
")",
)
)</f>
        <v>#DIV/0!</v>
      </c>
      <c r="D34" s="57" t="e" cm="1">
        <f t="array" ref="D34">IF(D28="no","n/a",
CONCATENATE(
ROUND((SUM(_xlfn.NUMBERVALUE(LEFT(D29:D33,1)))/
(COUNTA(D29:D33)*3-COUNTIF(D29:D33,"00 - Not Applicable")*3))*100,0),
"% (",
SUM(_xlfn.NUMBERVALUE(LEFT(D29:D33,1))),
"/",
COUNTA(D29:D33)*3-COUNTIF(D29:D33,"00 - Not Applicable")*3,
")",
)
)</f>
        <v>#DIV/0!</v>
      </c>
    </row>
    <row r="35" spans="2:4" s="46" customFormat="1" ht="17.25" customHeight="1" x14ac:dyDescent="0.25">
      <c r="B35" s="58"/>
      <c r="C35" s="59"/>
      <c r="D35" s="59"/>
    </row>
    <row r="36" spans="2:4" s="46" customFormat="1" ht="17.25" customHeight="1" x14ac:dyDescent="0.25">
      <c r="B36" s="60"/>
      <c r="C36" s="61"/>
      <c r="D36" s="61"/>
    </row>
    <row r="37" spans="2:4" s="46" customFormat="1" ht="15" x14ac:dyDescent="0.25">
      <c r="B37" s="62" t="s">
        <v>1</v>
      </c>
      <c r="C37" s="63"/>
      <c r="D37" s="63"/>
    </row>
    <row r="38" spans="2:4" x14ac:dyDescent="0.2">
      <c r="B38" s="64" t="s">
        <v>109</v>
      </c>
      <c r="C38" s="65" t="e" cm="1">
        <f t="array" ref="C38">ROUND((SUM(_xlfn.NUMBERVALUE(LEFT(C11:C25,1)))/
(COUNTA(C11:C25)-COUNTIF(C11:C25,"00 - Not Applicable"))),2)</f>
        <v>#DIV/0!</v>
      </c>
      <c r="D38" s="65" t="e" cm="1">
        <f t="array" ref="D38">ROUND((SUM(_xlfn.NUMBERVALUE(LEFT(D11:D25,1)))/
(COUNTA(D11:D25)-COUNTIF(D11:D25,"00 - Not Applicable"))),2)</f>
        <v>#DIV/0!</v>
      </c>
    </row>
    <row r="39" spans="2:4" x14ac:dyDescent="0.2">
      <c r="B39" s="64" t="s">
        <v>110</v>
      </c>
      <c r="C39" s="66" t="e" cm="1">
        <f t="array" ref="C39">IF(C28="no","n/a",
ROUND((SUM(_xlfn.NUMBERVALUE(LEFT(C29:C33,1)))/
(COUNTA(C29:C33)*3-COUNTIF(C29:C33,"00 - Not Applicable")*3)),2))</f>
        <v>#DIV/0!</v>
      </c>
      <c r="D39" s="66" t="e" cm="1">
        <f t="array" ref="D39">IF(D28="no","n/a",
ROUND((SUM(_xlfn.NUMBERVALUE(LEFT(D29:D33,1)))/
(COUNTA(D29:D33)*3-COUNTIF(D29:D33,"00 - Not Applicable")*3)),2))</f>
        <v>#DIV/0!</v>
      </c>
    </row>
    <row r="40" spans="2:4" ht="38.25" x14ac:dyDescent="0.2">
      <c r="B40" s="64" t="s">
        <v>145</v>
      </c>
      <c r="C40" s="67" t="e">
        <f>IF(C39="n/a",C38,
0.5*C38+0.5*C39)</f>
        <v>#DIV/0!</v>
      </c>
      <c r="D40" s="67" t="e">
        <f>IF(D39="n/a",D38,
0.5*D38+0.5*D39)</f>
        <v>#DIV/0!</v>
      </c>
    </row>
    <row r="41" spans="2:4" ht="63.75" x14ac:dyDescent="0.2">
      <c r="B41" s="64" t="s">
        <v>146</v>
      </c>
      <c r="C41" s="68" t="e">
        <f>IF(C40&gt;90%,"5",
IF(C40&gt;85%,"4.5",
IF(C40&gt;80%,"4",
IF(C40&gt;75%,"3.5",
IF(C40&gt;70%,"3",
IF(C40&gt;65%,"2.5",
IF(C40&gt;60%,"2",
IF(C40&gt;55%,"1.5",
IF(C40&gt;49%,"1",0)))))))))</f>
        <v>#DIV/0!</v>
      </c>
      <c r="D41" s="68" t="e">
        <f>IF(D40&gt;90%,"5",IF(D40&gt;85%,"4.5",IF(D40&gt;80%,"4",IF(D40&gt;75%,"3.5",IF(D40&gt;70%,"3",IF(D40&gt;65%,"2.5",IF(D40&gt;60%,"2",IF(D40&gt;55%,"1.5",IF(D40&gt;49%,"1",0)))))))))</f>
        <v>#DIV/0!</v>
      </c>
    </row>
    <row r="42" spans="2:4" ht="123" customHeight="1" x14ac:dyDescent="0.2">
      <c r="B42" s="69" t="s">
        <v>108</v>
      </c>
      <c r="C42" s="70"/>
      <c r="D42" s="70"/>
    </row>
    <row r="43" spans="2:4" ht="36.75" customHeight="1" x14ac:dyDescent="0.2"/>
  </sheetData>
  <mergeCells count="3">
    <mergeCell ref="B4:F4"/>
    <mergeCell ref="B2:F2"/>
    <mergeCell ref="B5:F5"/>
  </mergeCells>
  <phoneticPr fontId="6" type="noConversion"/>
  <conditionalFormatting sqref="C29:ZX33">
    <cfRule type="expression" dxfId="11" priority="14">
      <formula>C$28="no"</formula>
    </cfRule>
  </conditionalFormatting>
  <conditionalFormatting sqref="D29:D34 C34">
    <cfRule type="expression" dxfId="10" priority="15">
      <formula>$D$28="no"</formula>
    </cfRule>
  </conditionalFormatting>
  <dataValidations count="2">
    <dataValidation type="list" allowBlank="1" showInputMessage="1" showErrorMessage="1" sqref="C28:D28" xr:uid="{DE8BB680-521E-4F43-BCBD-2CD0AF71B689}">
      <formula1>YesNo</formula1>
    </dataValidation>
    <dataValidation type="list" allowBlank="1" showInputMessage="1" showErrorMessage="1" sqref="C11:D25" xr:uid="{4637C833-C9C7-4749-AC52-611FD02B18EF}">
      <formula1>YesNoNotApplicable</formula1>
    </dataValidation>
  </dataValidations>
  <pageMargins left="0.75" right="0.75" top="1" bottom="1" header="0.5" footer="0.5"/>
  <pageSetup paperSize="5" scale="75"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8BEA0366-EE62-4DB7-B65B-2B9328102CAC}">
          <x14:formula1>
            <xm:f>DataValidation!$A$11:$A$15</xm:f>
          </x14:formula1>
          <xm:sqref>C29:D33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7BBF1-194D-441B-91A8-4940EA7244AA}">
  <sheetPr>
    <pageSetUpPr fitToPage="1"/>
  </sheetPr>
  <dimension ref="A1:K45"/>
  <sheetViews>
    <sheetView showGridLines="0" zoomScale="90" zoomScaleNormal="90" workbookViewId="0">
      <selection activeCell="B5" sqref="B5:F5"/>
    </sheetView>
  </sheetViews>
  <sheetFormatPr defaultColWidth="9.140625" defaultRowHeight="12.75" x14ac:dyDescent="0.2"/>
  <cols>
    <col min="1" max="1" width="2.85546875" style="24" customWidth="1"/>
    <col min="2" max="2" width="51.5703125" style="34" customWidth="1"/>
    <col min="3" max="3" width="40.7109375" style="24" customWidth="1"/>
    <col min="4" max="4" width="39" style="24" customWidth="1"/>
    <col min="5" max="5" width="36.7109375" style="24" customWidth="1"/>
    <col min="6" max="6" width="37" style="24" customWidth="1"/>
    <col min="7" max="11" width="41.28515625" style="24" customWidth="1"/>
    <col min="12" max="16384" width="9.140625" style="24"/>
  </cols>
  <sheetData>
    <row r="1" spans="1:6" ht="15" customHeight="1" x14ac:dyDescent="0.2"/>
    <row r="2" spans="1:6" ht="33.75" customHeight="1" x14ac:dyDescent="0.2">
      <c r="B2" s="103" t="s">
        <v>89</v>
      </c>
      <c r="C2" s="104"/>
      <c r="D2" s="104"/>
      <c r="E2" s="104"/>
      <c r="F2" s="104"/>
    </row>
    <row r="3" spans="1:6" ht="5.25" customHeight="1" x14ac:dyDescent="0.2">
      <c r="B3" s="25"/>
    </row>
    <row r="4" spans="1:6" ht="138" customHeight="1" x14ac:dyDescent="0.2">
      <c r="B4" s="102" t="s">
        <v>147</v>
      </c>
      <c r="C4" s="102"/>
      <c r="D4" s="102"/>
      <c r="E4" s="102"/>
      <c r="F4" s="102"/>
    </row>
    <row r="5" spans="1:6" ht="92.25" customHeight="1" x14ac:dyDescent="0.2">
      <c r="B5" s="106" t="s">
        <v>148</v>
      </c>
      <c r="C5" s="106"/>
      <c r="D5" s="106"/>
      <c r="E5" s="106"/>
      <c r="F5" s="106"/>
    </row>
    <row r="6" spans="1:6" ht="15" customHeight="1" x14ac:dyDescent="0.2">
      <c r="B6" s="38"/>
      <c r="C6" s="39" t="s">
        <v>106</v>
      </c>
      <c r="D6" s="39" t="s">
        <v>107</v>
      </c>
    </row>
    <row r="7" spans="1:6" s="43" customFormat="1" ht="15" x14ac:dyDescent="0.25">
      <c r="A7" s="24"/>
      <c r="B7" s="40" t="s">
        <v>105</v>
      </c>
      <c r="C7" s="41"/>
      <c r="D7" s="42"/>
    </row>
    <row r="8" spans="1:6" s="43" customFormat="1" ht="15" x14ac:dyDescent="0.25">
      <c r="A8" s="24"/>
      <c r="B8" s="40" t="s">
        <v>114</v>
      </c>
      <c r="C8" s="41"/>
      <c r="D8" s="42"/>
    </row>
    <row r="9" spans="1:6" s="43" customFormat="1" ht="15" x14ac:dyDescent="0.25">
      <c r="A9" s="24"/>
      <c r="B9" s="40" t="s">
        <v>0</v>
      </c>
      <c r="C9" s="44"/>
      <c r="D9" s="44"/>
    </row>
    <row r="10" spans="1:6" ht="15.75" x14ac:dyDescent="0.25">
      <c r="B10" s="45" t="s">
        <v>94</v>
      </c>
      <c r="C10" s="45"/>
      <c r="D10" s="45"/>
    </row>
    <row r="11" spans="1:6" s="46" customFormat="1" x14ac:dyDescent="0.25">
      <c r="B11" s="47" t="s">
        <v>81</v>
      </c>
      <c r="C11" s="48"/>
      <c r="D11" s="48"/>
    </row>
    <row r="12" spans="1:6" s="46" customFormat="1" x14ac:dyDescent="0.25">
      <c r="B12" s="47" t="s">
        <v>84</v>
      </c>
      <c r="C12" s="48"/>
      <c r="D12" s="48"/>
    </row>
    <row r="13" spans="1:6" s="46" customFormat="1" x14ac:dyDescent="0.25">
      <c r="B13" s="47" t="s">
        <v>132</v>
      </c>
      <c r="C13" s="48"/>
      <c r="D13" s="48"/>
    </row>
    <row r="14" spans="1:6" s="46" customFormat="1" x14ac:dyDescent="0.25">
      <c r="B14" s="47" t="s">
        <v>83</v>
      </c>
      <c r="C14" s="48"/>
      <c r="D14" s="48"/>
    </row>
    <row r="15" spans="1:6" s="46" customFormat="1" x14ac:dyDescent="0.25">
      <c r="B15" s="47" t="s">
        <v>116</v>
      </c>
      <c r="C15" s="48"/>
      <c r="D15" s="48"/>
    </row>
    <row r="16" spans="1:6" s="46" customFormat="1" x14ac:dyDescent="0.25">
      <c r="B16" s="49" t="s">
        <v>93</v>
      </c>
      <c r="C16" s="48"/>
      <c r="D16" s="48"/>
    </row>
    <row r="17" spans="2:6" s="46" customFormat="1" ht="38.25" x14ac:dyDescent="0.25">
      <c r="B17" s="47" t="s">
        <v>92</v>
      </c>
      <c r="C17" s="48"/>
      <c r="D17" s="48"/>
      <c r="F17" s="71"/>
    </row>
    <row r="18" spans="2:6" s="46" customFormat="1" ht="25.5" x14ac:dyDescent="0.25">
      <c r="B18" s="47" t="s">
        <v>82</v>
      </c>
      <c r="C18" s="48"/>
      <c r="D18" s="48"/>
    </row>
    <row r="19" spans="2:6" s="46" customFormat="1" ht="25.5" x14ac:dyDescent="0.25">
      <c r="B19" s="47" t="s">
        <v>86</v>
      </c>
      <c r="C19" s="48"/>
      <c r="D19" s="48"/>
    </row>
    <row r="20" spans="2:6" s="46" customFormat="1" x14ac:dyDescent="0.25">
      <c r="B20" s="47" t="s">
        <v>85</v>
      </c>
      <c r="C20" s="48"/>
      <c r="D20" s="48"/>
    </row>
    <row r="21" spans="2:6" s="46" customFormat="1" ht="54.75" customHeight="1" x14ac:dyDescent="0.25">
      <c r="B21" s="47" t="s">
        <v>90</v>
      </c>
      <c r="C21" s="48"/>
      <c r="D21" s="48"/>
    </row>
    <row r="22" spans="2:6" s="46" customFormat="1" ht="25.5" x14ac:dyDescent="0.25">
      <c r="B22" s="47" t="s">
        <v>91</v>
      </c>
      <c r="C22" s="48"/>
      <c r="D22" s="48"/>
    </row>
    <row r="23" spans="2:6" s="46" customFormat="1" x14ac:dyDescent="0.25">
      <c r="B23" s="50"/>
      <c r="C23" s="48"/>
      <c r="D23" s="48"/>
    </row>
    <row r="24" spans="2:6" s="46" customFormat="1" x14ac:dyDescent="0.25">
      <c r="B24" s="55" t="s">
        <v>117</v>
      </c>
      <c r="C24" s="72"/>
      <c r="D24" s="72"/>
    </row>
    <row r="25" spans="2:6" s="46" customFormat="1" ht="25.5" x14ac:dyDescent="0.25">
      <c r="B25" s="55" t="s">
        <v>120</v>
      </c>
      <c r="C25" s="72"/>
      <c r="D25" s="72"/>
    </row>
    <row r="26" spans="2:6" s="46" customFormat="1" ht="44.25" customHeight="1" x14ac:dyDescent="0.25">
      <c r="B26" s="51" t="s">
        <v>138</v>
      </c>
      <c r="C26" s="73" t="str">
        <f>IFERROR(C24/C25,"")</f>
        <v/>
      </c>
      <c r="D26" s="73" t="str">
        <f>IFERROR(D24/D25,"")</f>
        <v/>
      </c>
    </row>
    <row r="27" spans="2:6" ht="15.75" x14ac:dyDescent="0.25">
      <c r="B27" s="45" t="s">
        <v>88</v>
      </c>
      <c r="C27" s="45"/>
      <c r="D27" s="45"/>
    </row>
    <row r="28" spans="2:6" s="46" customFormat="1" ht="25.5" x14ac:dyDescent="0.25">
      <c r="B28" s="53" t="s">
        <v>87</v>
      </c>
      <c r="C28" s="54"/>
      <c r="D28" s="54"/>
    </row>
    <row r="29" spans="2:6" s="46" customFormat="1" ht="89.25" x14ac:dyDescent="0.25">
      <c r="B29" s="55" t="s">
        <v>139</v>
      </c>
      <c r="C29" s="56"/>
      <c r="D29" s="56"/>
    </row>
    <row r="30" spans="2:6" s="46" customFormat="1" ht="63.75" x14ac:dyDescent="0.25">
      <c r="B30" s="55" t="s">
        <v>140</v>
      </c>
      <c r="C30" s="56"/>
      <c r="D30" s="56"/>
    </row>
    <row r="31" spans="2:6" s="46" customFormat="1" ht="63.75" x14ac:dyDescent="0.25">
      <c r="B31" s="55" t="s">
        <v>141</v>
      </c>
      <c r="C31" s="56"/>
      <c r="D31" s="56"/>
    </row>
    <row r="32" spans="2:6" s="46" customFormat="1" ht="76.5" x14ac:dyDescent="0.25">
      <c r="B32" s="55" t="s">
        <v>142</v>
      </c>
      <c r="C32" s="56"/>
      <c r="D32" s="56"/>
    </row>
    <row r="33" spans="1:11" s="46" customFormat="1" ht="38.25" x14ac:dyDescent="0.25">
      <c r="B33" s="74" t="s">
        <v>143</v>
      </c>
      <c r="C33" s="75"/>
      <c r="D33" s="75"/>
    </row>
    <row r="34" spans="1:11" s="46" customFormat="1" x14ac:dyDescent="0.25">
      <c r="A34" s="76"/>
      <c r="B34" s="55" t="s">
        <v>118</v>
      </c>
      <c r="C34" s="48"/>
      <c r="D34" s="48"/>
      <c r="E34" s="76"/>
      <c r="F34" s="76"/>
      <c r="G34" s="76"/>
      <c r="H34" s="76"/>
      <c r="I34" s="76"/>
      <c r="J34" s="76"/>
      <c r="K34" s="76"/>
    </row>
    <row r="35" spans="1:11" s="46" customFormat="1" ht="25.5" x14ac:dyDescent="0.25">
      <c r="A35" s="76"/>
      <c r="B35" s="55" t="s">
        <v>119</v>
      </c>
      <c r="C35" s="48"/>
      <c r="D35" s="48"/>
      <c r="E35" s="76"/>
      <c r="F35" s="76"/>
      <c r="G35" s="76"/>
      <c r="H35" s="76"/>
      <c r="I35" s="76"/>
      <c r="J35" s="76"/>
      <c r="K35" s="76"/>
    </row>
    <row r="36" spans="1:11" s="46" customFormat="1" ht="72" customHeight="1" x14ac:dyDescent="0.25">
      <c r="B36" s="77" t="s">
        <v>144</v>
      </c>
      <c r="C36" s="73" t="str">
        <f>IF(C28="yes",C34/C35,IF(C28="no","n/a",""))</f>
        <v/>
      </c>
      <c r="D36" s="73" t="str">
        <f>IF(D28="yes",D34/D35,IF(D28="no","n/a",""))</f>
        <v/>
      </c>
    </row>
    <row r="37" spans="1:11" s="46" customFormat="1" ht="17.25" customHeight="1" x14ac:dyDescent="0.25">
      <c r="B37" s="58"/>
      <c r="C37" s="59"/>
      <c r="D37" s="59"/>
    </row>
    <row r="38" spans="1:11" s="46" customFormat="1" ht="17.25" customHeight="1" x14ac:dyDescent="0.25">
      <c r="B38" s="60"/>
      <c r="C38" s="61"/>
      <c r="D38" s="61"/>
    </row>
    <row r="39" spans="1:11" s="46" customFormat="1" ht="15" x14ac:dyDescent="0.25">
      <c r="B39" s="62" t="s">
        <v>1</v>
      </c>
      <c r="C39" s="63"/>
      <c r="D39" s="63"/>
    </row>
    <row r="40" spans="1:11" x14ac:dyDescent="0.2">
      <c r="B40" s="64" t="s">
        <v>109</v>
      </c>
      <c r="C40" s="78" t="str">
        <f>C26</f>
        <v/>
      </c>
      <c r="D40" s="78" t="str">
        <f>D26</f>
        <v/>
      </c>
    </row>
    <row r="41" spans="1:11" x14ac:dyDescent="0.2">
      <c r="B41" s="64" t="s">
        <v>110</v>
      </c>
      <c r="C41" s="79" t="str">
        <f>C36</f>
        <v/>
      </c>
      <c r="D41" s="79" t="str">
        <f>D36</f>
        <v/>
      </c>
    </row>
    <row r="42" spans="1:11" ht="38.25" x14ac:dyDescent="0.2">
      <c r="B42" s="64" t="s">
        <v>145</v>
      </c>
      <c r="C42" s="80" t="e">
        <f>IF(C41="n/a",C40,
0.5*C40+0.5*C41)</f>
        <v>#VALUE!</v>
      </c>
      <c r="D42" s="80" t="e">
        <f>IF(D41="n/a",D40,
0.5*D40+0.5*D41)</f>
        <v>#VALUE!</v>
      </c>
    </row>
    <row r="43" spans="1:11" ht="63.75" x14ac:dyDescent="0.2">
      <c r="B43" s="64" t="s">
        <v>146</v>
      </c>
      <c r="C43" s="81" t="e">
        <f>IF(C42&gt;90%,"5",
IF(C42&gt;85%,"4.5",
IF(C42&gt;80%,"4",
IF(C42&gt;75%,"3.5",
IF(C42&gt;70%,"3",
IF(C42&gt;65%,"2.5",
IF(C42&gt;60%,"2",
IF(C42&gt;55%,"1.5",
IF(C42&gt;49%,"1",0)))))))))</f>
        <v>#VALUE!</v>
      </c>
      <c r="D43" s="81" t="e">
        <f>IF(D42&gt;90%,"5",IF(D42&gt;85%,"4.5",IF(D42&gt;80%,"4",IF(D42&gt;75%,"3.5",IF(D42&gt;70%,"3",IF(D42&gt;65%,"2.5",IF(D42&gt;60%,"2",IF(D42&gt;55%,"1.5",IF(D42&gt;49%,"1",0)))))))))</f>
        <v>#VALUE!</v>
      </c>
    </row>
    <row r="44" spans="1:11" ht="134.25" customHeight="1" x14ac:dyDescent="0.2">
      <c r="B44" s="69" t="s">
        <v>108</v>
      </c>
      <c r="C44" s="70"/>
      <c r="D44" s="70"/>
    </row>
    <row r="45" spans="1:11" ht="36.75" customHeight="1" x14ac:dyDescent="0.2"/>
  </sheetData>
  <mergeCells count="3">
    <mergeCell ref="B2:F2"/>
    <mergeCell ref="B4:F4"/>
    <mergeCell ref="B5:F5"/>
  </mergeCells>
  <conditionalFormatting sqref="C29:C35">
    <cfRule type="expression" dxfId="9" priority="1">
      <formula>$C$28="no"</formula>
    </cfRule>
  </conditionalFormatting>
  <conditionalFormatting sqref="D29:D35">
    <cfRule type="expression" dxfId="8" priority="2">
      <formula>$D$28="no"</formula>
    </cfRule>
  </conditionalFormatting>
  <dataValidations count="2">
    <dataValidation type="list" allowBlank="1" showInputMessage="1" showErrorMessage="1" sqref="C28:D28" xr:uid="{7B202067-5DD0-48AE-83F7-67E7819251A2}">
      <formula1>YesNo</formula1>
    </dataValidation>
    <dataValidation type="list" allowBlank="1" showInputMessage="1" showErrorMessage="1" sqref="C11:D23" xr:uid="{DC103B76-126E-4D3E-AB37-46A21DEC7CC7}">
      <formula1>YesNoNotApplicable</formula1>
    </dataValidation>
  </dataValidations>
  <pageMargins left="0.75" right="0.75" top="1" bottom="1" header="0.5" footer="0.5"/>
  <pageSetup paperSize="5" scale="75"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B59DBD2-6009-4AF7-9FB8-5E3901AF6BA1}">
          <x14:formula1>
            <xm:f>DataValidation!$A$11:$A$15</xm:f>
          </x14:formula1>
          <xm:sqref>C29:D33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7"/>
  <sheetViews>
    <sheetView zoomScaleNormal="100" workbookViewId="0"/>
  </sheetViews>
  <sheetFormatPr defaultRowHeight="15" x14ac:dyDescent="0.25"/>
  <cols>
    <col min="1" max="1" width="36.28515625" customWidth="1"/>
    <col min="2" max="2" width="9.28515625" style="8" customWidth="1"/>
    <col min="3" max="3" width="20.28515625" style="11" customWidth="1"/>
    <col min="4" max="4" width="24.85546875" style="8" customWidth="1"/>
    <col min="7" max="7" width="16.85546875" customWidth="1"/>
    <col min="8" max="8" width="8.7109375" style="8"/>
    <col min="11" max="11" width="17.140625" customWidth="1"/>
    <col min="15" max="15" width="18.42578125" customWidth="1"/>
  </cols>
  <sheetData>
    <row r="1" spans="1:7" ht="38.25" customHeight="1" x14ac:dyDescent="0.25">
      <c r="A1" s="9" t="s">
        <v>111</v>
      </c>
      <c r="C1" s="107" t="s">
        <v>104</v>
      </c>
      <c r="D1" s="107"/>
      <c r="E1" s="107"/>
    </row>
    <row r="2" spans="1:7" x14ac:dyDescent="0.25">
      <c r="A2" t="s">
        <v>2</v>
      </c>
      <c r="C2" s="108"/>
      <c r="D2" s="108"/>
      <c r="E2" s="108"/>
    </row>
    <row r="3" spans="1:7" x14ac:dyDescent="0.25">
      <c r="A3" t="s">
        <v>3</v>
      </c>
      <c r="C3" s="109" t="s">
        <v>102</v>
      </c>
      <c r="D3" s="110"/>
      <c r="E3" s="111"/>
    </row>
    <row r="4" spans="1:7" x14ac:dyDescent="0.25">
      <c r="C4" s="20"/>
      <c r="D4" s="21"/>
      <c r="E4" s="22"/>
    </row>
    <row r="5" spans="1:7" x14ac:dyDescent="0.25">
      <c r="A5" s="9" t="s">
        <v>112</v>
      </c>
      <c r="C5" s="112" t="s">
        <v>95</v>
      </c>
      <c r="D5" s="12" t="s">
        <v>2</v>
      </c>
      <c r="E5" s="13">
        <v>1</v>
      </c>
      <c r="G5" s="9"/>
    </row>
    <row r="6" spans="1:7" x14ac:dyDescent="0.25">
      <c r="A6" t="str">
        <f>CONCATENATE(E5," - Yes")</f>
        <v>1 - Yes</v>
      </c>
      <c r="C6" s="113"/>
      <c r="D6" s="8" t="s">
        <v>3</v>
      </c>
      <c r="E6" s="14">
        <v>0</v>
      </c>
    </row>
    <row r="7" spans="1:7" x14ac:dyDescent="0.25">
      <c r="A7" t="str">
        <f>CONCATENATE(E6," - No")</f>
        <v>0 - No</v>
      </c>
      <c r="C7" s="114"/>
      <c r="D7" s="15" t="s">
        <v>96</v>
      </c>
      <c r="E7" s="16" t="s">
        <v>103</v>
      </c>
    </row>
    <row r="8" spans="1:7" x14ac:dyDescent="0.25">
      <c r="A8" t="s">
        <v>115</v>
      </c>
      <c r="C8" s="17"/>
      <c r="D8" s="12"/>
      <c r="E8" s="13"/>
    </row>
    <row r="9" spans="1:7" x14ac:dyDescent="0.25">
      <c r="C9" s="23"/>
      <c r="E9" s="14"/>
    </row>
    <row r="10" spans="1:7" x14ac:dyDescent="0.25">
      <c r="A10" s="9" t="s">
        <v>113</v>
      </c>
      <c r="C10" s="113" t="s">
        <v>97</v>
      </c>
      <c r="D10" s="8" t="s">
        <v>96</v>
      </c>
      <c r="E10" s="14" t="s">
        <v>103</v>
      </c>
    </row>
    <row r="11" spans="1:7" x14ac:dyDescent="0.25">
      <c r="A11" t="str">
        <f>CONCATENATE(E14," - Exceeds Expectations")</f>
        <v>3 - Exceeds Expectations</v>
      </c>
      <c r="C11" s="113"/>
      <c r="D11" s="8" t="s">
        <v>98</v>
      </c>
      <c r="E11" s="18">
        <v>0</v>
      </c>
    </row>
    <row r="12" spans="1:7" x14ac:dyDescent="0.25">
      <c r="A12" t="str">
        <f>CONCATENATE(E13," - Meets Expectations")</f>
        <v>2 - Meets Expectations</v>
      </c>
      <c r="C12" s="113"/>
      <c r="D12" s="8" t="s">
        <v>99</v>
      </c>
      <c r="E12" s="18">
        <v>1</v>
      </c>
    </row>
    <row r="13" spans="1:7" x14ac:dyDescent="0.25">
      <c r="A13" t="str">
        <f>CONCATENATE(E12," - Needs Improvement")</f>
        <v>1 - Needs Improvement</v>
      </c>
      <c r="C13" s="113"/>
      <c r="D13" s="8" t="s">
        <v>100</v>
      </c>
      <c r="E13" s="18">
        <v>2</v>
      </c>
    </row>
    <row r="14" spans="1:7" x14ac:dyDescent="0.25">
      <c r="A14" t="str">
        <f>CONCATENATE(E11," - Missing or Unsatisfactory")</f>
        <v>0 - Missing or Unsatisfactory</v>
      </c>
      <c r="C14" s="114"/>
      <c r="D14" s="15" t="s">
        <v>101</v>
      </c>
      <c r="E14" s="19">
        <v>3</v>
      </c>
    </row>
    <row r="15" spans="1:7" x14ac:dyDescent="0.25">
      <c r="A15" t="s">
        <v>115</v>
      </c>
    </row>
    <row r="17" spans="5:5" x14ac:dyDescent="0.25">
      <c r="E17" s="8"/>
    </row>
  </sheetData>
  <dataConsolidate/>
  <mergeCells count="4">
    <mergeCell ref="C1:E2"/>
    <mergeCell ref="C3:E3"/>
    <mergeCell ref="C5:C7"/>
    <mergeCell ref="C10:C14"/>
  </mergeCells>
  <pageMargins left="0.7" right="0.7" top="0.75" bottom="0.75" header="0.3" footer="0.3"/>
  <pageSetup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M78"/>
  <sheetViews>
    <sheetView showGridLines="0" zoomScaleNormal="100" workbookViewId="0"/>
  </sheetViews>
  <sheetFormatPr defaultColWidth="0" defaultRowHeight="15" customHeight="1" zeroHeight="1" x14ac:dyDescent="0.25"/>
  <cols>
    <col min="1" max="1" width="1.7109375" style="1" customWidth="1"/>
    <col min="2" max="2" width="15.5703125" style="1" customWidth="1"/>
    <col min="3" max="3" width="14.42578125" style="1" customWidth="1"/>
    <col min="4" max="4" width="12" style="1" customWidth="1"/>
    <col min="5" max="5" width="2" style="1" customWidth="1"/>
    <col min="6" max="6" width="14.5703125" style="1" hidden="1" customWidth="1"/>
    <col min="7" max="7" width="3.5703125" style="1" hidden="1" customWidth="1"/>
    <col min="8" max="8" width="10" style="1" hidden="1" customWidth="1"/>
    <col min="9" max="9" width="7.7109375" style="1" hidden="1" customWidth="1"/>
    <col min="10" max="10" width="2" style="1" hidden="1" customWidth="1"/>
    <col min="11" max="12" width="7.7109375" style="1" hidden="1" customWidth="1"/>
    <col min="13" max="13" width="2" style="1" hidden="1" customWidth="1"/>
    <col min="14" max="15" width="7.7109375" style="1" hidden="1" customWidth="1"/>
    <col min="16" max="16" width="2" style="1" hidden="1" customWidth="1"/>
    <col min="17" max="18" width="7.7109375" style="1" hidden="1" customWidth="1"/>
    <col min="19" max="19" width="1.85546875" style="1" customWidth="1"/>
    <col min="20" max="20" width="14" style="1" customWidth="1"/>
    <col min="21" max="21" width="14.140625" style="1" customWidth="1"/>
    <col min="22" max="22" width="4.140625" style="1" customWidth="1"/>
    <col min="23" max="23" width="14" style="1" customWidth="1"/>
    <col min="24" max="24" width="14.5703125" style="1" customWidth="1"/>
    <col min="25" max="27" width="5.5703125" style="1" customWidth="1"/>
    <col min="28" max="33" width="9.140625" style="1" customWidth="1"/>
    <col min="34" max="34" width="3.7109375" style="1" customWidth="1"/>
    <col min="35" max="35" width="14" style="1" customWidth="1"/>
    <col min="36" max="36" width="15.28515625" style="1" customWidth="1"/>
    <col min="37" max="37" width="5.85546875" style="1" customWidth="1"/>
    <col min="38" max="39" width="14.5703125" style="1" hidden="1" customWidth="1"/>
    <col min="40" max="16384" width="9.140625" style="1" hidden="1"/>
  </cols>
  <sheetData>
    <row r="1" spans="2:36" x14ac:dyDescent="0.25"/>
    <row r="2" spans="2:36" ht="30" x14ac:dyDescent="0.25">
      <c r="B2" s="2"/>
      <c r="C2" s="3" t="s">
        <v>4</v>
      </c>
      <c r="D2" s="3" t="s">
        <v>5</v>
      </c>
      <c r="AI2" s="115" t="s">
        <v>6</v>
      </c>
      <c r="AJ2" s="116"/>
    </row>
    <row r="3" spans="2:36" x14ac:dyDescent="0.25">
      <c r="B3" s="2" t="s">
        <v>7</v>
      </c>
      <c r="C3" s="2">
        <v>8</v>
      </c>
      <c r="D3" s="2">
        <v>6</v>
      </c>
      <c r="AI3" s="2" t="s">
        <v>8</v>
      </c>
      <c r="AJ3" s="2" t="s">
        <v>9</v>
      </c>
    </row>
    <row r="4" spans="2:36" x14ac:dyDescent="0.25">
      <c r="B4" s="2" t="s">
        <v>10</v>
      </c>
      <c r="C4" s="2">
        <v>0</v>
      </c>
      <c r="D4" s="2">
        <v>0</v>
      </c>
      <c r="AI4" s="2" t="s">
        <v>11</v>
      </c>
      <c r="AJ4" s="2" t="s">
        <v>12</v>
      </c>
    </row>
    <row r="5" spans="2:36" x14ac:dyDescent="0.25">
      <c r="B5" s="2" t="s">
        <v>13</v>
      </c>
      <c r="C5" s="4">
        <f>AVERAGE(C3:C4)</f>
        <v>4</v>
      </c>
      <c r="D5" s="4">
        <f>AVERAGE(D3:D4)</f>
        <v>3</v>
      </c>
      <c r="AI5" s="2" t="s">
        <v>14</v>
      </c>
      <c r="AJ5" s="2" t="s">
        <v>15</v>
      </c>
    </row>
    <row r="6" spans="2:36" x14ac:dyDescent="0.25">
      <c r="AI6" s="2" t="s">
        <v>16</v>
      </c>
      <c r="AJ6" s="2" t="s">
        <v>17</v>
      </c>
    </row>
    <row r="7" spans="2:36" x14ac:dyDescent="0.25"/>
    <row r="8" spans="2:36" x14ac:dyDescent="0.25"/>
    <row r="9" spans="2:36" x14ac:dyDescent="0.25"/>
    <row r="10" spans="2:36" x14ac:dyDescent="0.25"/>
    <row r="11" spans="2:36" x14ac:dyDescent="0.25"/>
    <row r="12" spans="2:36" x14ac:dyDescent="0.25"/>
    <row r="13" spans="2:36" x14ac:dyDescent="0.25"/>
    <row r="14" spans="2:36" x14ac:dyDescent="0.25"/>
    <row r="15" spans="2:36" x14ac:dyDescent="0.25"/>
    <row r="16" spans="2:36" ht="30" customHeight="1" x14ac:dyDescent="0.25">
      <c r="H16" s="117" t="s">
        <v>18</v>
      </c>
      <c r="I16" s="117"/>
      <c r="J16" s="5"/>
      <c r="K16" s="117" t="s">
        <v>19</v>
      </c>
      <c r="L16" s="117"/>
      <c r="M16" s="5"/>
      <c r="N16" s="117" t="s">
        <v>20</v>
      </c>
      <c r="O16" s="117"/>
      <c r="P16" s="5"/>
      <c r="Q16" s="117" t="s">
        <v>21</v>
      </c>
      <c r="R16" s="117"/>
      <c r="S16" s="5"/>
      <c r="T16" s="118" t="s">
        <v>22</v>
      </c>
      <c r="U16" s="118"/>
    </row>
    <row r="17" spans="2:38" s="6" customFormat="1" ht="37.5" customHeight="1" x14ac:dyDescent="0.25">
      <c r="B17" s="3" t="s">
        <v>23</v>
      </c>
      <c r="C17" s="3" t="s">
        <v>24</v>
      </c>
      <c r="D17" s="3" t="s">
        <v>25</v>
      </c>
      <c r="F17" s="3" t="s">
        <v>26</v>
      </c>
      <c r="H17" s="3" t="s">
        <v>24</v>
      </c>
      <c r="I17" s="3" t="s">
        <v>25</v>
      </c>
      <c r="K17" s="3" t="s">
        <v>24</v>
      </c>
      <c r="L17" s="3" t="s">
        <v>25</v>
      </c>
      <c r="N17" s="3" t="s">
        <v>24</v>
      </c>
      <c r="O17" s="3" t="s">
        <v>25</v>
      </c>
      <c r="Q17" s="3" t="s">
        <v>24</v>
      </c>
      <c r="R17" s="3" t="s">
        <v>25</v>
      </c>
      <c r="T17" s="3" t="s">
        <v>27</v>
      </c>
      <c r="U17" s="3" t="s">
        <v>28</v>
      </c>
      <c r="AI17" s="10" t="s">
        <v>28</v>
      </c>
      <c r="AJ17" s="10" t="s">
        <v>23</v>
      </c>
      <c r="AL17" s="10" t="s">
        <v>29</v>
      </c>
    </row>
    <row r="18" spans="2:38" x14ac:dyDescent="0.25">
      <c r="B18" s="7" t="s">
        <v>30</v>
      </c>
      <c r="C18" s="2">
        <v>4</v>
      </c>
      <c r="D18" s="2">
        <v>0</v>
      </c>
      <c r="F18" s="4" t="str">
        <f>IF(OR(C18="",D18=""),NA(),IF(AND(C18&gt;=$C$5,D18&gt;=$D$5),"TOP RIGHT",IF(AND(C18&gt;$C$5,D18&lt;$D$5),"BOTTOM RIGHT",IF(AND(C18&lt;$C$5,D18&gt;$D$5),"TOP LEFT",IF(AND(C18&lt;=$C$5,D18&lt;=$D$5),"BOTTOM LEFT",NA())))))</f>
        <v>BOTTOM LEFT</v>
      </c>
      <c r="H18" s="4" t="e">
        <f>IF($F18="TOP RIGHT",C18,NA())</f>
        <v>#N/A</v>
      </c>
      <c r="I18" s="4" t="e">
        <f>IF($F18="TOP RIGHT",D18,NA())</f>
        <v>#N/A</v>
      </c>
      <c r="K18" s="4" t="e">
        <f>IF($F18="BOTTOM RIGHT",C18,NA())</f>
        <v>#N/A</v>
      </c>
      <c r="L18" s="4" t="e">
        <f>IF($F18="BOTTOM RIGHT",D18,NA())</f>
        <v>#N/A</v>
      </c>
      <c r="N18" s="4" t="e">
        <f>IF($F18="TOP LEFT",C18,NA())</f>
        <v>#N/A</v>
      </c>
      <c r="O18" s="4" t="e">
        <f>IF($F18="TOP LEFT",D18,NA())</f>
        <v>#N/A</v>
      </c>
      <c r="Q18" s="4">
        <f>IF($F18="BOTTOM LEFT",C18,NA())</f>
        <v>4</v>
      </c>
      <c r="R18" s="4">
        <f>IF($F18="BOTTOM LEFT",D18,NA())</f>
        <v>0</v>
      </c>
      <c r="T18" s="4">
        <f t="shared" ref="T18:T67" si="0">IF(F18=$AJ$3,(100-(C18+D18)),IF(F18=$AJ$4,(100-(C18+D18))+100,IF(F18=$AJ$5,(100-(C18+D18))+200,IF(F18=$AJ$6,(100-(C18+D18))+300,""))))</f>
        <v>396</v>
      </c>
      <c r="U18" s="4">
        <f>RANK(T18,$T$18:$T$67,1)+COUNTIF(T18:$T$67,T18)-1</f>
        <v>47</v>
      </c>
      <c r="AI18" s="7">
        <v>1</v>
      </c>
      <c r="AJ18" s="7" t="str">
        <f>INDEX($B$18:$B$67,MATCH(AI18,$U$18:$U$67,0))</f>
        <v>#41</v>
      </c>
      <c r="AL18" s="2" t="str">
        <f>INDEX($F$18:$F$67,MATCH(AJ18,$B$18:$B$67,0))</f>
        <v>TOP RIGHT</v>
      </c>
    </row>
    <row r="19" spans="2:38" x14ac:dyDescent="0.25">
      <c r="B19" s="7" t="s">
        <v>31</v>
      </c>
      <c r="C19" s="2">
        <v>5</v>
      </c>
      <c r="D19" s="2">
        <v>0</v>
      </c>
      <c r="F19" s="4" t="str">
        <f t="shared" ref="F19:F67" si="1">IF(OR(C19="",D19=""),NA(),IF(AND(C19&gt;=$C$5,D19&gt;=$D$5),"TOP RIGHT",IF(AND(C19&gt;$C$5,D19&lt;$D$5),"BOTTOM RIGHT",IF(AND(C19&lt;$C$5,D19&gt;$D$5),"TOP LEFT",IF(AND(C19&lt;=$C$5,D19&lt;=$D$5),"BOTTOM LEFT",NA())))))</f>
        <v>BOTTOM RIGHT</v>
      </c>
      <c r="H19" s="4" t="e">
        <f t="shared" ref="H19:I67" si="2">IF($F19="TOP RIGHT",C19,NA())</f>
        <v>#N/A</v>
      </c>
      <c r="I19" s="4" t="e">
        <f t="shared" si="2"/>
        <v>#N/A</v>
      </c>
      <c r="K19" s="4">
        <f t="shared" ref="K19:L67" si="3">IF($F19="BOTTOM RIGHT",C19,NA())</f>
        <v>5</v>
      </c>
      <c r="L19" s="4">
        <f t="shared" si="3"/>
        <v>0</v>
      </c>
      <c r="N19" s="4" t="e">
        <f t="shared" ref="N19:O67" si="4">IF($F19="TOP LEFT",C19,NA())</f>
        <v>#N/A</v>
      </c>
      <c r="O19" s="4" t="e">
        <f t="shared" si="4"/>
        <v>#N/A</v>
      </c>
      <c r="Q19" s="4" t="e">
        <f t="shared" ref="Q19:R67" si="5">IF($F19="BOTTOM LEFT",C19,NA())</f>
        <v>#N/A</v>
      </c>
      <c r="R19" s="4" t="e">
        <f t="shared" si="5"/>
        <v>#N/A</v>
      </c>
      <c r="T19" s="4">
        <f t="shared" si="0"/>
        <v>195</v>
      </c>
      <c r="U19" s="4">
        <f>RANK(T19,$T$18:$T$67,1)+COUNTIF(T19:$T$67,T19)-1</f>
        <v>31</v>
      </c>
      <c r="AI19" s="7">
        <v>2</v>
      </c>
      <c r="AJ19" s="7" t="str">
        <f t="shared" ref="AJ19:AJ67" si="6">INDEX($B$18:$B$67,MATCH(AI19,$U$18:$U$67,0))</f>
        <v>#28</v>
      </c>
      <c r="AL19" s="2" t="str">
        <f t="shared" ref="AL19:AL67" si="7">INDEX($F$18:$F$67,MATCH(AJ19,$B$18:$B$67,0))</f>
        <v>TOP RIGHT</v>
      </c>
    </row>
    <row r="20" spans="2:38" x14ac:dyDescent="0.25">
      <c r="B20" s="7" t="s">
        <v>32</v>
      </c>
      <c r="C20" s="2">
        <v>4</v>
      </c>
      <c r="D20" s="2">
        <v>1</v>
      </c>
      <c r="F20" s="4" t="str">
        <f t="shared" si="1"/>
        <v>BOTTOM LEFT</v>
      </c>
      <c r="H20" s="4" t="e">
        <f t="shared" si="2"/>
        <v>#N/A</v>
      </c>
      <c r="I20" s="4" t="e">
        <f t="shared" si="2"/>
        <v>#N/A</v>
      </c>
      <c r="K20" s="4" t="e">
        <f t="shared" si="3"/>
        <v>#N/A</v>
      </c>
      <c r="L20" s="4" t="e">
        <f t="shared" si="3"/>
        <v>#N/A</v>
      </c>
      <c r="N20" s="4" t="e">
        <f t="shared" si="4"/>
        <v>#N/A</v>
      </c>
      <c r="O20" s="4" t="e">
        <f t="shared" si="4"/>
        <v>#N/A</v>
      </c>
      <c r="Q20" s="4">
        <f t="shared" si="5"/>
        <v>4</v>
      </c>
      <c r="R20" s="4">
        <f t="shared" si="5"/>
        <v>1</v>
      </c>
      <c r="T20" s="4">
        <f t="shared" si="0"/>
        <v>395</v>
      </c>
      <c r="U20" s="4">
        <f>RANK(T20,$T$18:$T$67,1)+COUNTIF(T20:$T$67,T20)-1</f>
        <v>41</v>
      </c>
      <c r="AI20" s="7">
        <v>3</v>
      </c>
      <c r="AJ20" s="7" t="str">
        <f t="shared" si="6"/>
        <v>#14</v>
      </c>
      <c r="AL20" s="2" t="str">
        <f t="shared" si="7"/>
        <v>TOP RIGHT</v>
      </c>
    </row>
    <row r="21" spans="2:38" x14ac:dyDescent="0.25">
      <c r="B21" s="7" t="s">
        <v>33</v>
      </c>
      <c r="C21" s="2">
        <v>2</v>
      </c>
      <c r="D21" s="2">
        <v>2</v>
      </c>
      <c r="F21" s="4" t="str">
        <f t="shared" si="1"/>
        <v>BOTTOM LEFT</v>
      </c>
      <c r="H21" s="4" t="e">
        <f t="shared" si="2"/>
        <v>#N/A</v>
      </c>
      <c r="I21" s="4" t="e">
        <f t="shared" si="2"/>
        <v>#N/A</v>
      </c>
      <c r="K21" s="4" t="e">
        <f t="shared" si="3"/>
        <v>#N/A</v>
      </c>
      <c r="L21" s="4" t="e">
        <f t="shared" si="3"/>
        <v>#N/A</v>
      </c>
      <c r="N21" s="4" t="e">
        <f t="shared" si="4"/>
        <v>#N/A</v>
      </c>
      <c r="O21" s="4" t="e">
        <f t="shared" si="4"/>
        <v>#N/A</v>
      </c>
      <c r="Q21" s="4">
        <f t="shared" si="5"/>
        <v>2</v>
      </c>
      <c r="R21" s="4">
        <f t="shared" si="5"/>
        <v>2</v>
      </c>
      <c r="T21" s="4">
        <f t="shared" si="0"/>
        <v>396</v>
      </c>
      <c r="U21" s="4">
        <f>RANK(T21,$T$18:$T$67,1)+COUNTIF(T21:$T$67,T21)-1</f>
        <v>46</v>
      </c>
      <c r="AI21" s="7">
        <v>4</v>
      </c>
      <c r="AJ21" s="7" t="str">
        <f t="shared" si="6"/>
        <v>#25</v>
      </c>
      <c r="AL21" s="2" t="str">
        <f t="shared" si="7"/>
        <v>TOP RIGHT</v>
      </c>
    </row>
    <row r="22" spans="2:38" x14ac:dyDescent="0.25">
      <c r="B22" s="7" t="s">
        <v>34</v>
      </c>
      <c r="C22" s="2">
        <v>5</v>
      </c>
      <c r="D22" s="2">
        <v>4</v>
      </c>
      <c r="F22" s="4" t="str">
        <f t="shared" si="1"/>
        <v>TOP RIGHT</v>
      </c>
      <c r="H22" s="4">
        <f t="shared" si="2"/>
        <v>5</v>
      </c>
      <c r="I22" s="4">
        <f t="shared" si="2"/>
        <v>4</v>
      </c>
      <c r="K22" s="4" t="e">
        <f t="shared" si="3"/>
        <v>#N/A</v>
      </c>
      <c r="L22" s="4" t="e">
        <f t="shared" si="3"/>
        <v>#N/A</v>
      </c>
      <c r="N22" s="4" t="e">
        <f t="shared" si="4"/>
        <v>#N/A</v>
      </c>
      <c r="O22" s="4" t="e">
        <f t="shared" si="4"/>
        <v>#N/A</v>
      </c>
      <c r="Q22" s="4" t="e">
        <f t="shared" si="5"/>
        <v>#N/A</v>
      </c>
      <c r="R22" s="4" t="e">
        <f t="shared" si="5"/>
        <v>#N/A</v>
      </c>
      <c r="T22" s="4">
        <f t="shared" si="0"/>
        <v>91</v>
      </c>
      <c r="U22" s="4">
        <f>RANK(T22,$T$18:$T$67,1)+COUNTIF(T22:$T$67,T22)-1</f>
        <v>10</v>
      </c>
      <c r="AI22" s="7">
        <v>5</v>
      </c>
      <c r="AJ22" s="7" t="str">
        <f t="shared" si="6"/>
        <v>#30</v>
      </c>
      <c r="AL22" s="2" t="str">
        <f t="shared" si="7"/>
        <v>TOP RIGHT</v>
      </c>
    </row>
    <row r="23" spans="2:38" x14ac:dyDescent="0.25">
      <c r="B23" s="7" t="s">
        <v>35</v>
      </c>
      <c r="C23" s="2">
        <v>2</v>
      </c>
      <c r="D23" s="2">
        <v>6</v>
      </c>
      <c r="F23" s="4" t="str">
        <f t="shared" si="1"/>
        <v>TOP LEFT</v>
      </c>
      <c r="H23" s="4" t="e">
        <f t="shared" si="2"/>
        <v>#N/A</v>
      </c>
      <c r="I23" s="4" t="e">
        <f t="shared" si="2"/>
        <v>#N/A</v>
      </c>
      <c r="K23" s="4" t="e">
        <f t="shared" si="3"/>
        <v>#N/A</v>
      </c>
      <c r="L23" s="4" t="e">
        <f t="shared" si="3"/>
        <v>#N/A</v>
      </c>
      <c r="N23" s="4">
        <f t="shared" si="4"/>
        <v>2</v>
      </c>
      <c r="O23" s="4">
        <f t="shared" si="4"/>
        <v>6</v>
      </c>
      <c r="Q23" s="4" t="e">
        <f t="shared" si="5"/>
        <v>#N/A</v>
      </c>
      <c r="R23" s="4" t="e">
        <f t="shared" si="5"/>
        <v>#N/A</v>
      </c>
      <c r="T23" s="4">
        <f t="shared" si="0"/>
        <v>292</v>
      </c>
      <c r="U23" s="4">
        <f>RANK(T23,$T$18:$T$67,1)+COUNTIF(T23:$T$67,T23)-1</f>
        <v>33</v>
      </c>
      <c r="AI23" s="7">
        <v>6</v>
      </c>
      <c r="AJ23" s="7" t="str">
        <f t="shared" si="6"/>
        <v>#22</v>
      </c>
      <c r="AL23" s="2" t="str">
        <f t="shared" si="7"/>
        <v>TOP RIGHT</v>
      </c>
    </row>
    <row r="24" spans="2:38" x14ac:dyDescent="0.25">
      <c r="B24" s="7" t="s">
        <v>36</v>
      </c>
      <c r="C24" s="2">
        <v>7</v>
      </c>
      <c r="D24" s="2">
        <v>4</v>
      </c>
      <c r="F24" s="4" t="str">
        <f t="shared" si="1"/>
        <v>TOP RIGHT</v>
      </c>
      <c r="H24" s="4">
        <f t="shared" si="2"/>
        <v>7</v>
      </c>
      <c r="I24" s="4">
        <f t="shared" si="2"/>
        <v>4</v>
      </c>
      <c r="K24" s="4" t="e">
        <f t="shared" si="3"/>
        <v>#N/A</v>
      </c>
      <c r="L24" s="4" t="e">
        <f t="shared" si="3"/>
        <v>#N/A</v>
      </c>
      <c r="N24" s="4" t="e">
        <f t="shared" si="4"/>
        <v>#N/A</v>
      </c>
      <c r="O24" s="4" t="e">
        <f t="shared" si="4"/>
        <v>#N/A</v>
      </c>
      <c r="Q24" s="4" t="e">
        <f t="shared" si="5"/>
        <v>#N/A</v>
      </c>
      <c r="R24" s="4" t="e">
        <f t="shared" si="5"/>
        <v>#N/A</v>
      </c>
      <c r="T24" s="4">
        <f t="shared" si="0"/>
        <v>89</v>
      </c>
      <c r="U24" s="4">
        <f>RANK(T24,$T$18:$T$67,1)+COUNTIF(T24:$T$67,T24)-1</f>
        <v>7</v>
      </c>
      <c r="AI24" s="7">
        <v>7</v>
      </c>
      <c r="AJ24" s="7" t="str">
        <f t="shared" si="6"/>
        <v>#7</v>
      </c>
      <c r="AL24" s="2" t="str">
        <f t="shared" si="7"/>
        <v>TOP RIGHT</v>
      </c>
    </row>
    <row r="25" spans="2:38" x14ac:dyDescent="0.25">
      <c r="B25" s="7" t="s">
        <v>37</v>
      </c>
      <c r="C25" s="2">
        <v>8</v>
      </c>
      <c r="D25" s="2">
        <v>1</v>
      </c>
      <c r="F25" s="4" t="str">
        <f t="shared" si="1"/>
        <v>BOTTOM RIGHT</v>
      </c>
      <c r="H25" s="4" t="e">
        <f t="shared" si="2"/>
        <v>#N/A</v>
      </c>
      <c r="I25" s="4" t="e">
        <f t="shared" si="2"/>
        <v>#N/A</v>
      </c>
      <c r="K25" s="4">
        <f t="shared" si="3"/>
        <v>8</v>
      </c>
      <c r="L25" s="4">
        <f t="shared" si="3"/>
        <v>1</v>
      </c>
      <c r="N25" s="4" t="e">
        <f t="shared" si="4"/>
        <v>#N/A</v>
      </c>
      <c r="O25" s="4" t="e">
        <f t="shared" si="4"/>
        <v>#N/A</v>
      </c>
      <c r="Q25" s="4" t="e">
        <f t="shared" si="5"/>
        <v>#N/A</v>
      </c>
      <c r="R25" s="4" t="e">
        <f t="shared" si="5"/>
        <v>#N/A</v>
      </c>
      <c r="T25" s="4">
        <f t="shared" si="0"/>
        <v>191</v>
      </c>
      <c r="U25" s="4">
        <f>RANK(T25,$T$18:$T$67,1)+COUNTIF(T25:$T$67,T25)-1</f>
        <v>17</v>
      </c>
      <c r="AI25" s="7">
        <v>8</v>
      </c>
      <c r="AJ25" s="7" t="str">
        <f t="shared" si="6"/>
        <v>#20</v>
      </c>
      <c r="AL25" s="2" t="str">
        <f t="shared" si="7"/>
        <v>TOP RIGHT</v>
      </c>
    </row>
    <row r="26" spans="2:38" x14ac:dyDescent="0.25">
      <c r="B26" s="7" t="s">
        <v>38</v>
      </c>
      <c r="C26" s="2">
        <v>6</v>
      </c>
      <c r="D26" s="2">
        <v>4</v>
      </c>
      <c r="F26" s="4" t="str">
        <f t="shared" si="1"/>
        <v>TOP RIGHT</v>
      </c>
      <c r="H26" s="4">
        <f t="shared" si="2"/>
        <v>6</v>
      </c>
      <c r="I26" s="4">
        <f t="shared" si="2"/>
        <v>4</v>
      </c>
      <c r="K26" s="4" t="e">
        <f t="shared" si="3"/>
        <v>#N/A</v>
      </c>
      <c r="L26" s="4" t="e">
        <f t="shared" si="3"/>
        <v>#N/A</v>
      </c>
      <c r="N26" s="4" t="e">
        <f t="shared" si="4"/>
        <v>#N/A</v>
      </c>
      <c r="O26" s="4" t="e">
        <f t="shared" si="4"/>
        <v>#N/A</v>
      </c>
      <c r="Q26" s="4" t="e">
        <f t="shared" si="5"/>
        <v>#N/A</v>
      </c>
      <c r="R26" s="4" t="e">
        <f t="shared" si="5"/>
        <v>#N/A</v>
      </c>
      <c r="T26" s="4">
        <f t="shared" si="0"/>
        <v>90</v>
      </c>
      <c r="U26" s="4">
        <f>RANK(T26,$T$18:$T$67,1)+COUNTIF(T26:$T$67,T26)-1</f>
        <v>9</v>
      </c>
      <c r="AI26" s="7">
        <v>9</v>
      </c>
      <c r="AJ26" s="7" t="str">
        <f t="shared" si="6"/>
        <v>#9</v>
      </c>
      <c r="AL26" s="2" t="str">
        <f t="shared" si="7"/>
        <v>TOP RIGHT</v>
      </c>
    </row>
    <row r="27" spans="2:38" x14ac:dyDescent="0.25">
      <c r="B27" s="7" t="s">
        <v>39</v>
      </c>
      <c r="C27" s="2">
        <v>4</v>
      </c>
      <c r="D27" s="2">
        <v>3</v>
      </c>
      <c r="F27" s="4" t="str">
        <f t="shared" si="1"/>
        <v>TOP RIGHT</v>
      </c>
      <c r="H27" s="4">
        <f t="shared" si="2"/>
        <v>4</v>
      </c>
      <c r="I27" s="4">
        <f t="shared" si="2"/>
        <v>3</v>
      </c>
      <c r="K27" s="4" t="e">
        <f t="shared" si="3"/>
        <v>#N/A</v>
      </c>
      <c r="L27" s="4" t="e">
        <f t="shared" si="3"/>
        <v>#N/A</v>
      </c>
      <c r="N27" s="4" t="e">
        <f t="shared" si="4"/>
        <v>#N/A</v>
      </c>
      <c r="O27" s="4" t="e">
        <f t="shared" si="4"/>
        <v>#N/A</v>
      </c>
      <c r="Q27" s="4" t="e">
        <f t="shared" si="5"/>
        <v>#N/A</v>
      </c>
      <c r="R27" s="4" t="e">
        <f t="shared" si="5"/>
        <v>#N/A</v>
      </c>
      <c r="T27" s="4">
        <f t="shared" si="0"/>
        <v>93</v>
      </c>
      <c r="U27" s="4">
        <f>RANK(T27,$T$18:$T$67,1)+COUNTIF(T27:$T$67,T27)-1</f>
        <v>13</v>
      </c>
      <c r="AI27" s="7">
        <v>10</v>
      </c>
      <c r="AJ27" s="7" t="str">
        <f t="shared" si="6"/>
        <v>#5</v>
      </c>
      <c r="AL27" s="2" t="str">
        <f t="shared" si="7"/>
        <v>TOP RIGHT</v>
      </c>
    </row>
    <row r="28" spans="2:38" x14ac:dyDescent="0.25">
      <c r="B28" s="7" t="s">
        <v>40</v>
      </c>
      <c r="C28" s="2">
        <v>1</v>
      </c>
      <c r="D28" s="2">
        <v>1</v>
      </c>
      <c r="F28" s="4" t="str">
        <f t="shared" si="1"/>
        <v>BOTTOM LEFT</v>
      </c>
      <c r="H28" s="4" t="e">
        <f t="shared" si="2"/>
        <v>#N/A</v>
      </c>
      <c r="I28" s="4" t="e">
        <f t="shared" si="2"/>
        <v>#N/A</v>
      </c>
      <c r="K28" s="4" t="e">
        <f t="shared" si="3"/>
        <v>#N/A</v>
      </c>
      <c r="L28" s="4" t="e">
        <f t="shared" si="3"/>
        <v>#N/A</v>
      </c>
      <c r="N28" s="4" t="e">
        <f t="shared" si="4"/>
        <v>#N/A</v>
      </c>
      <c r="O28" s="4" t="e">
        <f t="shared" si="4"/>
        <v>#N/A</v>
      </c>
      <c r="Q28" s="4">
        <f t="shared" si="5"/>
        <v>1</v>
      </c>
      <c r="R28" s="4">
        <f t="shared" si="5"/>
        <v>1</v>
      </c>
      <c r="T28" s="4">
        <f t="shared" si="0"/>
        <v>398</v>
      </c>
      <c r="U28" s="4">
        <f>RANK(T28,$T$18:$T$67,1)+COUNTIF(T28:$T$67,T28)-1</f>
        <v>49</v>
      </c>
      <c r="AI28" s="7">
        <v>11</v>
      </c>
      <c r="AJ28" s="7" t="str">
        <f t="shared" si="6"/>
        <v>#50</v>
      </c>
      <c r="AL28" s="2" t="str">
        <f t="shared" si="7"/>
        <v>TOP RIGHT</v>
      </c>
    </row>
    <row r="29" spans="2:38" x14ac:dyDescent="0.25">
      <c r="B29" s="7" t="s">
        <v>41</v>
      </c>
      <c r="C29" s="2">
        <v>2</v>
      </c>
      <c r="D29" s="2">
        <v>5</v>
      </c>
      <c r="F29" s="4" t="str">
        <f t="shared" si="1"/>
        <v>TOP LEFT</v>
      </c>
      <c r="H29" s="4" t="e">
        <f t="shared" si="2"/>
        <v>#N/A</v>
      </c>
      <c r="I29" s="4" t="e">
        <f t="shared" si="2"/>
        <v>#N/A</v>
      </c>
      <c r="K29" s="4" t="e">
        <f t="shared" si="3"/>
        <v>#N/A</v>
      </c>
      <c r="L29" s="4" t="e">
        <f t="shared" si="3"/>
        <v>#N/A</v>
      </c>
      <c r="N29" s="4">
        <f t="shared" si="4"/>
        <v>2</v>
      </c>
      <c r="O29" s="4">
        <f t="shared" si="4"/>
        <v>5</v>
      </c>
      <c r="Q29" s="4" t="e">
        <f t="shared" si="5"/>
        <v>#N/A</v>
      </c>
      <c r="R29" s="4" t="e">
        <f t="shared" si="5"/>
        <v>#N/A</v>
      </c>
      <c r="T29" s="4">
        <f t="shared" si="0"/>
        <v>293</v>
      </c>
      <c r="U29" s="4">
        <f>RANK(T29,$T$18:$T$67,1)+COUNTIF(T29:$T$67,T29)-1</f>
        <v>35</v>
      </c>
      <c r="AI29" s="7">
        <v>12</v>
      </c>
      <c r="AJ29" s="7" t="str">
        <f t="shared" si="6"/>
        <v>#26</v>
      </c>
      <c r="AL29" s="2" t="str">
        <f t="shared" si="7"/>
        <v>TOP RIGHT</v>
      </c>
    </row>
    <row r="30" spans="2:38" x14ac:dyDescent="0.25">
      <c r="B30" s="7" t="s">
        <v>42</v>
      </c>
      <c r="C30" s="2">
        <v>1</v>
      </c>
      <c r="D30" s="2">
        <v>1</v>
      </c>
      <c r="F30" s="4" t="str">
        <f t="shared" si="1"/>
        <v>BOTTOM LEFT</v>
      </c>
      <c r="H30" s="4" t="e">
        <f t="shared" si="2"/>
        <v>#N/A</v>
      </c>
      <c r="I30" s="4" t="e">
        <f t="shared" si="2"/>
        <v>#N/A</v>
      </c>
      <c r="K30" s="4" t="e">
        <f t="shared" si="3"/>
        <v>#N/A</v>
      </c>
      <c r="L30" s="4" t="e">
        <f t="shared" si="3"/>
        <v>#N/A</v>
      </c>
      <c r="N30" s="4" t="e">
        <f t="shared" si="4"/>
        <v>#N/A</v>
      </c>
      <c r="O30" s="4" t="e">
        <f t="shared" si="4"/>
        <v>#N/A</v>
      </c>
      <c r="Q30" s="4">
        <f t="shared" si="5"/>
        <v>1</v>
      </c>
      <c r="R30" s="4">
        <f t="shared" si="5"/>
        <v>1</v>
      </c>
      <c r="T30" s="4">
        <f t="shared" si="0"/>
        <v>398</v>
      </c>
      <c r="U30" s="4">
        <f>RANK(T30,$T$18:$T$67,1)+COUNTIF(T30:$T$67,T30)-1</f>
        <v>48</v>
      </c>
      <c r="AI30" s="7">
        <v>13</v>
      </c>
      <c r="AJ30" s="7" t="str">
        <f t="shared" si="6"/>
        <v>#10</v>
      </c>
      <c r="AL30" s="2" t="str">
        <f t="shared" si="7"/>
        <v>TOP RIGHT</v>
      </c>
    </row>
    <row r="31" spans="2:38" x14ac:dyDescent="0.25">
      <c r="B31" s="7" t="s">
        <v>43</v>
      </c>
      <c r="C31" s="2">
        <v>7</v>
      </c>
      <c r="D31" s="2">
        <v>6</v>
      </c>
      <c r="F31" s="4" t="str">
        <f t="shared" si="1"/>
        <v>TOP RIGHT</v>
      </c>
      <c r="H31" s="4">
        <f t="shared" si="2"/>
        <v>7</v>
      </c>
      <c r="I31" s="4">
        <f t="shared" si="2"/>
        <v>6</v>
      </c>
      <c r="K31" s="4" t="e">
        <f t="shared" si="3"/>
        <v>#N/A</v>
      </c>
      <c r="L31" s="4" t="e">
        <f t="shared" si="3"/>
        <v>#N/A</v>
      </c>
      <c r="N31" s="4" t="e">
        <f t="shared" si="4"/>
        <v>#N/A</v>
      </c>
      <c r="O31" s="4" t="e">
        <f t="shared" si="4"/>
        <v>#N/A</v>
      </c>
      <c r="Q31" s="4" t="e">
        <f t="shared" si="5"/>
        <v>#N/A</v>
      </c>
      <c r="R31" s="4" t="e">
        <f t="shared" si="5"/>
        <v>#N/A</v>
      </c>
      <c r="T31" s="4">
        <f t="shared" si="0"/>
        <v>87</v>
      </c>
      <c r="U31" s="4">
        <f>RANK(T31,$T$18:$T$67,1)+COUNTIF(T31:$T$67,T31)-1</f>
        <v>3</v>
      </c>
      <c r="AI31" s="7">
        <v>14</v>
      </c>
      <c r="AJ31" s="7" t="str">
        <f t="shared" si="6"/>
        <v>#49</v>
      </c>
      <c r="AL31" s="2" t="str">
        <f t="shared" si="7"/>
        <v>BOTTOM RIGHT</v>
      </c>
    </row>
    <row r="32" spans="2:38" x14ac:dyDescent="0.25">
      <c r="B32" s="7" t="s">
        <v>44</v>
      </c>
      <c r="C32" s="2">
        <v>4</v>
      </c>
      <c r="D32" s="2">
        <v>0</v>
      </c>
      <c r="F32" s="4" t="str">
        <f t="shared" si="1"/>
        <v>BOTTOM LEFT</v>
      </c>
      <c r="H32" s="4" t="e">
        <f t="shared" si="2"/>
        <v>#N/A</v>
      </c>
      <c r="I32" s="4" t="e">
        <f t="shared" si="2"/>
        <v>#N/A</v>
      </c>
      <c r="K32" s="4" t="e">
        <f t="shared" si="3"/>
        <v>#N/A</v>
      </c>
      <c r="L32" s="4" t="e">
        <f t="shared" si="3"/>
        <v>#N/A</v>
      </c>
      <c r="N32" s="4" t="e">
        <f t="shared" si="4"/>
        <v>#N/A</v>
      </c>
      <c r="O32" s="4" t="e">
        <f t="shared" si="4"/>
        <v>#N/A</v>
      </c>
      <c r="Q32" s="4">
        <f t="shared" si="5"/>
        <v>4</v>
      </c>
      <c r="R32" s="4">
        <f t="shared" si="5"/>
        <v>0</v>
      </c>
      <c r="T32" s="4">
        <f t="shared" si="0"/>
        <v>396</v>
      </c>
      <c r="U32" s="4">
        <f>RANK(T32,$T$18:$T$67,1)+COUNTIF(T32:$T$67,T32)-1</f>
        <v>45</v>
      </c>
      <c r="AI32" s="7">
        <v>15</v>
      </c>
      <c r="AJ32" s="7" t="str">
        <f t="shared" si="6"/>
        <v>#19</v>
      </c>
      <c r="AL32" s="2" t="str">
        <f t="shared" si="7"/>
        <v>BOTTOM RIGHT</v>
      </c>
    </row>
    <row r="33" spans="2:38" x14ac:dyDescent="0.25">
      <c r="B33" s="7" t="s">
        <v>45</v>
      </c>
      <c r="C33" s="2">
        <v>5</v>
      </c>
      <c r="D33" s="2">
        <v>1</v>
      </c>
      <c r="F33" s="4" t="str">
        <f t="shared" si="1"/>
        <v>BOTTOM RIGHT</v>
      </c>
      <c r="H33" s="4" t="e">
        <f t="shared" si="2"/>
        <v>#N/A</v>
      </c>
      <c r="I33" s="4" t="e">
        <f t="shared" si="2"/>
        <v>#N/A</v>
      </c>
      <c r="K33" s="4">
        <f t="shared" si="3"/>
        <v>5</v>
      </c>
      <c r="L33" s="4">
        <f t="shared" si="3"/>
        <v>1</v>
      </c>
      <c r="N33" s="4" t="e">
        <f t="shared" si="4"/>
        <v>#N/A</v>
      </c>
      <c r="O33" s="4" t="e">
        <f t="shared" si="4"/>
        <v>#N/A</v>
      </c>
      <c r="Q33" s="4" t="e">
        <f t="shared" si="5"/>
        <v>#N/A</v>
      </c>
      <c r="R33" s="4" t="e">
        <f t="shared" si="5"/>
        <v>#N/A</v>
      </c>
      <c r="T33" s="4">
        <f t="shared" si="0"/>
        <v>194</v>
      </c>
      <c r="U33" s="4">
        <f>RANK(T33,$T$18:$T$67,1)+COUNTIF(T33:$T$67,T33)-1</f>
        <v>30</v>
      </c>
      <c r="AI33" s="7">
        <v>16</v>
      </c>
      <c r="AJ33" s="7" t="str">
        <f t="shared" si="6"/>
        <v>#39</v>
      </c>
      <c r="AL33" s="2" t="str">
        <f t="shared" si="7"/>
        <v>BOTTOM RIGHT</v>
      </c>
    </row>
    <row r="34" spans="2:38" x14ac:dyDescent="0.25">
      <c r="B34" s="7" t="s">
        <v>46</v>
      </c>
      <c r="C34" s="2">
        <v>2</v>
      </c>
      <c r="D34" s="2">
        <v>4</v>
      </c>
      <c r="F34" s="4" t="str">
        <f t="shared" si="1"/>
        <v>TOP LEFT</v>
      </c>
      <c r="H34" s="4" t="e">
        <f t="shared" si="2"/>
        <v>#N/A</v>
      </c>
      <c r="I34" s="4" t="e">
        <f t="shared" si="2"/>
        <v>#N/A</v>
      </c>
      <c r="K34" s="4" t="e">
        <f t="shared" si="3"/>
        <v>#N/A</v>
      </c>
      <c r="L34" s="4" t="e">
        <f t="shared" si="3"/>
        <v>#N/A</v>
      </c>
      <c r="N34" s="4">
        <f t="shared" si="4"/>
        <v>2</v>
      </c>
      <c r="O34" s="4">
        <f t="shared" si="4"/>
        <v>4</v>
      </c>
      <c r="Q34" s="4" t="e">
        <f t="shared" si="5"/>
        <v>#N/A</v>
      </c>
      <c r="R34" s="4" t="e">
        <f t="shared" si="5"/>
        <v>#N/A</v>
      </c>
      <c r="T34" s="4">
        <f t="shared" si="0"/>
        <v>294</v>
      </c>
      <c r="U34" s="4">
        <f>RANK(T34,$T$18:$T$67,1)+COUNTIF(T34:$T$67,T34)-1</f>
        <v>38</v>
      </c>
      <c r="AI34" s="7">
        <v>17</v>
      </c>
      <c r="AJ34" s="7" t="str">
        <f t="shared" si="6"/>
        <v>#8</v>
      </c>
      <c r="AL34" s="2" t="str">
        <f t="shared" si="7"/>
        <v>BOTTOM RIGHT</v>
      </c>
    </row>
    <row r="35" spans="2:38" x14ac:dyDescent="0.25">
      <c r="B35" s="7" t="s">
        <v>47</v>
      </c>
      <c r="C35" s="2">
        <v>1</v>
      </c>
      <c r="D35" s="2">
        <v>3</v>
      </c>
      <c r="F35" s="4" t="str">
        <f t="shared" si="1"/>
        <v>BOTTOM LEFT</v>
      </c>
      <c r="H35" s="4" t="e">
        <f t="shared" si="2"/>
        <v>#N/A</v>
      </c>
      <c r="I35" s="4" t="e">
        <f t="shared" si="2"/>
        <v>#N/A</v>
      </c>
      <c r="K35" s="4" t="e">
        <f t="shared" si="3"/>
        <v>#N/A</v>
      </c>
      <c r="L35" s="4" t="e">
        <f t="shared" si="3"/>
        <v>#N/A</v>
      </c>
      <c r="N35" s="4" t="e">
        <f t="shared" si="4"/>
        <v>#N/A</v>
      </c>
      <c r="O35" s="4" t="e">
        <f t="shared" si="4"/>
        <v>#N/A</v>
      </c>
      <c r="Q35" s="4">
        <f t="shared" si="5"/>
        <v>1</v>
      </c>
      <c r="R35" s="4">
        <f t="shared" si="5"/>
        <v>3</v>
      </c>
      <c r="T35" s="4">
        <f t="shared" si="0"/>
        <v>396</v>
      </c>
      <c r="U35" s="4">
        <f>RANK(T35,$T$18:$T$67,1)+COUNTIF(T35:$T$67,T35)-1</f>
        <v>44</v>
      </c>
      <c r="AI35" s="7">
        <v>18</v>
      </c>
      <c r="AJ35" s="7" t="str">
        <f t="shared" si="6"/>
        <v>#47</v>
      </c>
      <c r="AL35" s="2" t="str">
        <f t="shared" si="7"/>
        <v>BOTTOM RIGHT</v>
      </c>
    </row>
    <row r="36" spans="2:38" x14ac:dyDescent="0.25">
      <c r="B36" s="7" t="s">
        <v>48</v>
      </c>
      <c r="C36" s="2">
        <v>8</v>
      </c>
      <c r="D36" s="2">
        <v>2</v>
      </c>
      <c r="F36" s="4" t="str">
        <f t="shared" si="1"/>
        <v>BOTTOM RIGHT</v>
      </c>
      <c r="H36" s="4" t="e">
        <f t="shared" si="2"/>
        <v>#N/A</v>
      </c>
      <c r="I36" s="4" t="e">
        <f t="shared" si="2"/>
        <v>#N/A</v>
      </c>
      <c r="K36" s="4">
        <f t="shared" si="3"/>
        <v>8</v>
      </c>
      <c r="L36" s="4">
        <f t="shared" si="3"/>
        <v>2</v>
      </c>
      <c r="N36" s="4" t="e">
        <f t="shared" si="4"/>
        <v>#N/A</v>
      </c>
      <c r="O36" s="4" t="e">
        <f t="shared" si="4"/>
        <v>#N/A</v>
      </c>
      <c r="Q36" s="4" t="e">
        <f t="shared" si="5"/>
        <v>#N/A</v>
      </c>
      <c r="R36" s="4" t="e">
        <f t="shared" si="5"/>
        <v>#N/A</v>
      </c>
      <c r="T36" s="4">
        <f t="shared" si="0"/>
        <v>190</v>
      </c>
      <c r="U36" s="4">
        <f>RANK(T36,$T$18:$T$67,1)+COUNTIF(T36:$T$67,T36)-1</f>
        <v>15</v>
      </c>
      <c r="AI36" s="7">
        <v>19</v>
      </c>
      <c r="AJ36" s="7" t="str">
        <f t="shared" si="6"/>
        <v>#40</v>
      </c>
      <c r="AL36" s="2" t="str">
        <f t="shared" si="7"/>
        <v>BOTTOM RIGHT</v>
      </c>
    </row>
    <row r="37" spans="2:38" x14ac:dyDescent="0.25">
      <c r="B37" s="7" t="s">
        <v>49</v>
      </c>
      <c r="C37" s="2">
        <v>6</v>
      </c>
      <c r="D37" s="2">
        <v>4</v>
      </c>
      <c r="F37" s="4" t="str">
        <f t="shared" si="1"/>
        <v>TOP RIGHT</v>
      </c>
      <c r="H37" s="4">
        <f t="shared" si="2"/>
        <v>6</v>
      </c>
      <c r="I37" s="4">
        <f t="shared" si="2"/>
        <v>4</v>
      </c>
      <c r="K37" s="4" t="e">
        <f t="shared" si="3"/>
        <v>#N/A</v>
      </c>
      <c r="L37" s="4" t="e">
        <f t="shared" si="3"/>
        <v>#N/A</v>
      </c>
      <c r="N37" s="4" t="e">
        <f t="shared" si="4"/>
        <v>#N/A</v>
      </c>
      <c r="O37" s="4" t="e">
        <f t="shared" si="4"/>
        <v>#N/A</v>
      </c>
      <c r="Q37" s="4" t="e">
        <f t="shared" si="5"/>
        <v>#N/A</v>
      </c>
      <c r="R37" s="4" t="e">
        <f t="shared" si="5"/>
        <v>#N/A</v>
      </c>
      <c r="T37" s="4">
        <f t="shared" si="0"/>
        <v>90</v>
      </c>
      <c r="U37" s="4">
        <f>RANK(T37,$T$18:$T$67,1)+COUNTIF(T37:$T$67,T37)-1</f>
        <v>8</v>
      </c>
      <c r="AI37" s="7">
        <v>20</v>
      </c>
      <c r="AJ37" s="7" t="str">
        <f t="shared" si="6"/>
        <v>#35</v>
      </c>
      <c r="AL37" s="2" t="str">
        <f t="shared" si="7"/>
        <v>BOTTOM RIGHT</v>
      </c>
    </row>
    <row r="38" spans="2:38" x14ac:dyDescent="0.25">
      <c r="B38" s="7" t="s">
        <v>50</v>
      </c>
      <c r="C38" s="2">
        <v>7</v>
      </c>
      <c r="D38" s="2">
        <v>0</v>
      </c>
      <c r="F38" s="4" t="str">
        <f t="shared" si="1"/>
        <v>BOTTOM RIGHT</v>
      </c>
      <c r="H38" s="4" t="e">
        <f t="shared" si="2"/>
        <v>#N/A</v>
      </c>
      <c r="I38" s="4" t="e">
        <f t="shared" si="2"/>
        <v>#N/A</v>
      </c>
      <c r="K38" s="4">
        <f t="shared" si="3"/>
        <v>7</v>
      </c>
      <c r="L38" s="4">
        <f t="shared" si="3"/>
        <v>0</v>
      </c>
      <c r="N38" s="4" t="e">
        <f t="shared" si="4"/>
        <v>#N/A</v>
      </c>
      <c r="O38" s="4" t="e">
        <f t="shared" si="4"/>
        <v>#N/A</v>
      </c>
      <c r="Q38" s="4" t="e">
        <f t="shared" si="5"/>
        <v>#N/A</v>
      </c>
      <c r="R38" s="4" t="e">
        <f t="shared" si="5"/>
        <v>#N/A</v>
      </c>
      <c r="T38" s="4">
        <f t="shared" si="0"/>
        <v>193</v>
      </c>
      <c r="U38" s="4">
        <f>RANK(T38,$T$18:$T$67,1)+COUNTIF(T38:$T$67,T38)-1</f>
        <v>27</v>
      </c>
      <c r="AI38" s="7">
        <v>21</v>
      </c>
      <c r="AJ38" s="7" t="str">
        <f t="shared" si="6"/>
        <v>#24</v>
      </c>
      <c r="AL38" s="2" t="str">
        <f t="shared" si="7"/>
        <v>BOTTOM RIGHT</v>
      </c>
    </row>
    <row r="39" spans="2:38" x14ac:dyDescent="0.25">
      <c r="B39" s="7" t="s">
        <v>51</v>
      </c>
      <c r="C39" s="2">
        <v>8</v>
      </c>
      <c r="D39" s="2">
        <v>3</v>
      </c>
      <c r="F39" s="4" t="str">
        <f t="shared" si="1"/>
        <v>TOP RIGHT</v>
      </c>
      <c r="H39" s="4">
        <f t="shared" si="2"/>
        <v>8</v>
      </c>
      <c r="I39" s="4">
        <f t="shared" si="2"/>
        <v>3</v>
      </c>
      <c r="K39" s="4" t="e">
        <f t="shared" si="3"/>
        <v>#N/A</v>
      </c>
      <c r="L39" s="4" t="e">
        <f t="shared" si="3"/>
        <v>#N/A</v>
      </c>
      <c r="N39" s="4" t="e">
        <f t="shared" si="4"/>
        <v>#N/A</v>
      </c>
      <c r="O39" s="4" t="e">
        <f t="shared" si="4"/>
        <v>#N/A</v>
      </c>
      <c r="Q39" s="4" t="e">
        <f t="shared" si="5"/>
        <v>#N/A</v>
      </c>
      <c r="R39" s="4" t="e">
        <f t="shared" si="5"/>
        <v>#N/A</v>
      </c>
      <c r="T39" s="4">
        <f t="shared" si="0"/>
        <v>89</v>
      </c>
      <c r="U39" s="4">
        <f>RANK(T39,$T$18:$T$67,1)+COUNTIF(T39:$T$67,T39)-1</f>
        <v>6</v>
      </c>
      <c r="AI39" s="7">
        <v>22</v>
      </c>
      <c r="AJ39" s="7" t="str">
        <f t="shared" si="6"/>
        <v>#46</v>
      </c>
      <c r="AL39" s="2" t="str">
        <f t="shared" si="7"/>
        <v>BOTTOM RIGHT</v>
      </c>
    </row>
    <row r="40" spans="2:38" x14ac:dyDescent="0.25">
      <c r="B40" s="7" t="s">
        <v>52</v>
      </c>
      <c r="C40" s="2">
        <v>6</v>
      </c>
      <c r="D40" s="2">
        <v>1</v>
      </c>
      <c r="F40" s="4" t="str">
        <f t="shared" si="1"/>
        <v>BOTTOM RIGHT</v>
      </c>
      <c r="H40" s="4" t="e">
        <f t="shared" si="2"/>
        <v>#N/A</v>
      </c>
      <c r="I40" s="4" t="e">
        <f t="shared" si="2"/>
        <v>#N/A</v>
      </c>
      <c r="K40" s="4">
        <f t="shared" si="3"/>
        <v>6</v>
      </c>
      <c r="L40" s="4">
        <f t="shared" si="3"/>
        <v>1</v>
      </c>
      <c r="N40" s="4" t="e">
        <f t="shared" si="4"/>
        <v>#N/A</v>
      </c>
      <c r="O40" s="4" t="e">
        <f t="shared" si="4"/>
        <v>#N/A</v>
      </c>
      <c r="Q40" s="4" t="e">
        <f t="shared" si="5"/>
        <v>#N/A</v>
      </c>
      <c r="R40" s="4" t="e">
        <f t="shared" si="5"/>
        <v>#N/A</v>
      </c>
      <c r="T40" s="4">
        <f t="shared" si="0"/>
        <v>193</v>
      </c>
      <c r="U40" s="4">
        <f>RANK(T40,$T$18:$T$67,1)+COUNTIF(T40:$T$67,T40)-1</f>
        <v>26</v>
      </c>
      <c r="AI40" s="7">
        <v>23</v>
      </c>
      <c r="AJ40" s="7" t="str">
        <f t="shared" si="6"/>
        <v>#38</v>
      </c>
      <c r="AL40" s="2" t="str">
        <f t="shared" si="7"/>
        <v>BOTTOM RIGHT</v>
      </c>
    </row>
    <row r="41" spans="2:38" x14ac:dyDescent="0.25">
      <c r="B41" s="7" t="s">
        <v>53</v>
      </c>
      <c r="C41" s="2">
        <v>7</v>
      </c>
      <c r="D41" s="2">
        <v>1</v>
      </c>
      <c r="F41" s="4" t="str">
        <f t="shared" si="1"/>
        <v>BOTTOM RIGHT</v>
      </c>
      <c r="H41" s="4" t="e">
        <f t="shared" si="2"/>
        <v>#N/A</v>
      </c>
      <c r="I41" s="4" t="e">
        <f t="shared" si="2"/>
        <v>#N/A</v>
      </c>
      <c r="K41" s="4">
        <f t="shared" si="3"/>
        <v>7</v>
      </c>
      <c r="L41" s="4">
        <f t="shared" si="3"/>
        <v>1</v>
      </c>
      <c r="N41" s="4" t="e">
        <f t="shared" si="4"/>
        <v>#N/A</v>
      </c>
      <c r="O41" s="4" t="e">
        <f t="shared" si="4"/>
        <v>#N/A</v>
      </c>
      <c r="Q41" s="4" t="e">
        <f t="shared" si="5"/>
        <v>#N/A</v>
      </c>
      <c r="R41" s="4" t="e">
        <f t="shared" si="5"/>
        <v>#N/A</v>
      </c>
      <c r="T41" s="4">
        <f t="shared" si="0"/>
        <v>192</v>
      </c>
      <c r="U41" s="4">
        <f>RANK(T41,$T$18:$T$67,1)+COUNTIF(T41:$T$67,T41)-1</f>
        <v>21</v>
      </c>
      <c r="AI41" s="7">
        <v>24</v>
      </c>
      <c r="AJ41" s="7" t="str">
        <f t="shared" si="6"/>
        <v>#32</v>
      </c>
      <c r="AL41" s="2" t="str">
        <f t="shared" si="7"/>
        <v>BOTTOM RIGHT</v>
      </c>
    </row>
    <row r="42" spans="2:38" x14ac:dyDescent="0.25">
      <c r="B42" s="7" t="s">
        <v>54</v>
      </c>
      <c r="C42" s="2">
        <v>7</v>
      </c>
      <c r="D42" s="2">
        <v>5</v>
      </c>
      <c r="F42" s="4" t="str">
        <f t="shared" si="1"/>
        <v>TOP RIGHT</v>
      </c>
      <c r="H42" s="4">
        <f t="shared" si="2"/>
        <v>7</v>
      </c>
      <c r="I42" s="4">
        <f t="shared" si="2"/>
        <v>5</v>
      </c>
      <c r="K42" s="4" t="e">
        <f t="shared" si="3"/>
        <v>#N/A</v>
      </c>
      <c r="L42" s="4" t="e">
        <f t="shared" si="3"/>
        <v>#N/A</v>
      </c>
      <c r="N42" s="4" t="e">
        <f t="shared" si="4"/>
        <v>#N/A</v>
      </c>
      <c r="O42" s="4" t="e">
        <f t="shared" si="4"/>
        <v>#N/A</v>
      </c>
      <c r="Q42" s="4" t="e">
        <f t="shared" si="5"/>
        <v>#N/A</v>
      </c>
      <c r="R42" s="4" t="e">
        <f t="shared" si="5"/>
        <v>#N/A</v>
      </c>
      <c r="T42" s="4">
        <f t="shared" si="0"/>
        <v>88</v>
      </c>
      <c r="U42" s="4">
        <f>RANK(T42,$T$18:$T$67,1)+COUNTIF(T42:$T$67,T42)-1</f>
        <v>4</v>
      </c>
      <c r="AI42" s="7">
        <v>25</v>
      </c>
      <c r="AJ42" s="7" t="str">
        <f t="shared" si="6"/>
        <v>#29</v>
      </c>
      <c r="AL42" s="2" t="str">
        <f t="shared" si="7"/>
        <v>BOTTOM RIGHT</v>
      </c>
    </row>
    <row r="43" spans="2:38" x14ac:dyDescent="0.25">
      <c r="B43" s="7" t="s">
        <v>55</v>
      </c>
      <c r="C43" s="2">
        <v>5</v>
      </c>
      <c r="D43" s="2">
        <v>3</v>
      </c>
      <c r="F43" s="4" t="str">
        <f t="shared" si="1"/>
        <v>TOP RIGHT</v>
      </c>
      <c r="H43" s="4">
        <f t="shared" si="2"/>
        <v>5</v>
      </c>
      <c r="I43" s="4">
        <f t="shared" si="2"/>
        <v>3</v>
      </c>
      <c r="K43" s="4" t="e">
        <f t="shared" si="3"/>
        <v>#N/A</v>
      </c>
      <c r="L43" s="4" t="e">
        <f t="shared" si="3"/>
        <v>#N/A</v>
      </c>
      <c r="N43" s="4" t="e">
        <f t="shared" si="4"/>
        <v>#N/A</v>
      </c>
      <c r="O43" s="4" t="e">
        <f t="shared" si="4"/>
        <v>#N/A</v>
      </c>
      <c r="Q43" s="4" t="e">
        <f t="shared" si="5"/>
        <v>#N/A</v>
      </c>
      <c r="R43" s="4" t="e">
        <f t="shared" si="5"/>
        <v>#N/A</v>
      </c>
      <c r="T43" s="4">
        <f t="shared" si="0"/>
        <v>92</v>
      </c>
      <c r="U43" s="4">
        <f>RANK(T43,$T$18:$T$67,1)+COUNTIF(T43:$T$67,T43)-1</f>
        <v>12</v>
      </c>
      <c r="AI43" s="7">
        <v>26</v>
      </c>
      <c r="AJ43" s="7" t="str">
        <f t="shared" si="6"/>
        <v>#23</v>
      </c>
      <c r="AL43" s="2" t="str">
        <f t="shared" si="7"/>
        <v>BOTTOM RIGHT</v>
      </c>
    </row>
    <row r="44" spans="2:38" x14ac:dyDescent="0.25">
      <c r="B44" s="7" t="s">
        <v>56</v>
      </c>
      <c r="C44" s="2">
        <v>5</v>
      </c>
      <c r="D44" s="2">
        <v>1</v>
      </c>
      <c r="F44" s="4" t="str">
        <f t="shared" si="1"/>
        <v>BOTTOM RIGHT</v>
      </c>
      <c r="H44" s="4" t="e">
        <f t="shared" si="2"/>
        <v>#N/A</v>
      </c>
      <c r="I44" s="4" t="e">
        <f t="shared" si="2"/>
        <v>#N/A</v>
      </c>
      <c r="K44" s="4">
        <f t="shared" si="3"/>
        <v>5</v>
      </c>
      <c r="L44" s="4">
        <f t="shared" si="3"/>
        <v>1</v>
      </c>
      <c r="N44" s="4" t="e">
        <f t="shared" si="4"/>
        <v>#N/A</v>
      </c>
      <c r="O44" s="4" t="e">
        <f t="shared" si="4"/>
        <v>#N/A</v>
      </c>
      <c r="Q44" s="4" t="e">
        <f t="shared" si="5"/>
        <v>#N/A</v>
      </c>
      <c r="R44" s="4" t="e">
        <f t="shared" si="5"/>
        <v>#N/A</v>
      </c>
      <c r="T44" s="4">
        <f t="shared" si="0"/>
        <v>194</v>
      </c>
      <c r="U44" s="4">
        <f>RANK(T44,$T$18:$T$67,1)+COUNTIF(T44:$T$67,T44)-1</f>
        <v>29</v>
      </c>
      <c r="AI44" s="7">
        <v>27</v>
      </c>
      <c r="AJ44" s="7" t="str">
        <f t="shared" si="6"/>
        <v>#21</v>
      </c>
      <c r="AL44" s="2" t="str">
        <f t="shared" si="7"/>
        <v>BOTTOM RIGHT</v>
      </c>
    </row>
    <row r="45" spans="2:38" x14ac:dyDescent="0.25">
      <c r="B45" s="7" t="s">
        <v>57</v>
      </c>
      <c r="C45" s="2">
        <v>7</v>
      </c>
      <c r="D45" s="2">
        <v>6</v>
      </c>
      <c r="F45" s="4" t="str">
        <f t="shared" si="1"/>
        <v>TOP RIGHT</v>
      </c>
      <c r="H45" s="4">
        <f t="shared" si="2"/>
        <v>7</v>
      </c>
      <c r="I45" s="4">
        <f t="shared" si="2"/>
        <v>6</v>
      </c>
      <c r="K45" s="4" t="e">
        <f t="shared" si="3"/>
        <v>#N/A</v>
      </c>
      <c r="L45" s="4" t="e">
        <f t="shared" si="3"/>
        <v>#N/A</v>
      </c>
      <c r="N45" s="4" t="e">
        <f t="shared" si="4"/>
        <v>#N/A</v>
      </c>
      <c r="O45" s="4" t="e">
        <f t="shared" si="4"/>
        <v>#N/A</v>
      </c>
      <c r="Q45" s="4" t="e">
        <f t="shared" si="5"/>
        <v>#N/A</v>
      </c>
      <c r="R45" s="4" t="e">
        <f t="shared" si="5"/>
        <v>#N/A</v>
      </c>
      <c r="T45" s="4">
        <f t="shared" si="0"/>
        <v>87</v>
      </c>
      <c r="U45" s="4">
        <f>RANK(T45,$T$18:$T$67,1)+COUNTIF(T45:$T$67,T45)-1</f>
        <v>2</v>
      </c>
      <c r="AI45" s="7">
        <v>28</v>
      </c>
      <c r="AJ45" s="7" t="str">
        <f t="shared" si="6"/>
        <v>#45</v>
      </c>
      <c r="AL45" s="2" t="str">
        <f t="shared" si="7"/>
        <v>BOTTOM RIGHT</v>
      </c>
    </row>
    <row r="46" spans="2:38" x14ac:dyDescent="0.25">
      <c r="B46" s="7" t="s">
        <v>58</v>
      </c>
      <c r="C46" s="2">
        <v>6</v>
      </c>
      <c r="D46" s="2">
        <v>1</v>
      </c>
      <c r="F46" s="4" t="str">
        <f t="shared" si="1"/>
        <v>BOTTOM RIGHT</v>
      </c>
      <c r="H46" s="4" t="e">
        <f t="shared" si="2"/>
        <v>#N/A</v>
      </c>
      <c r="I46" s="4" t="e">
        <f t="shared" si="2"/>
        <v>#N/A</v>
      </c>
      <c r="K46" s="4">
        <f t="shared" si="3"/>
        <v>6</v>
      </c>
      <c r="L46" s="4">
        <f t="shared" si="3"/>
        <v>1</v>
      </c>
      <c r="N46" s="4" t="e">
        <f t="shared" si="4"/>
        <v>#N/A</v>
      </c>
      <c r="O46" s="4" t="e">
        <f t="shared" si="4"/>
        <v>#N/A</v>
      </c>
      <c r="Q46" s="4" t="e">
        <f t="shared" si="5"/>
        <v>#N/A</v>
      </c>
      <c r="R46" s="4" t="e">
        <f t="shared" si="5"/>
        <v>#N/A</v>
      </c>
      <c r="T46" s="4">
        <f t="shared" si="0"/>
        <v>193</v>
      </c>
      <c r="U46" s="4">
        <f>RANK(T46,$T$18:$T$67,1)+COUNTIF(T46:$T$67,T46)-1</f>
        <v>25</v>
      </c>
      <c r="AI46" s="7">
        <v>29</v>
      </c>
      <c r="AJ46" s="7" t="str">
        <f t="shared" si="6"/>
        <v>#27</v>
      </c>
      <c r="AL46" s="2" t="str">
        <f t="shared" si="7"/>
        <v>BOTTOM RIGHT</v>
      </c>
    </row>
    <row r="47" spans="2:38" x14ac:dyDescent="0.25">
      <c r="B47" s="7" t="s">
        <v>59</v>
      </c>
      <c r="C47" s="2">
        <v>8</v>
      </c>
      <c r="D47" s="2">
        <v>3</v>
      </c>
      <c r="F47" s="4" t="str">
        <f t="shared" si="1"/>
        <v>TOP RIGHT</v>
      </c>
      <c r="H47" s="4">
        <f t="shared" si="2"/>
        <v>8</v>
      </c>
      <c r="I47" s="4">
        <f t="shared" si="2"/>
        <v>3</v>
      </c>
      <c r="K47" s="4" t="e">
        <f t="shared" si="3"/>
        <v>#N/A</v>
      </c>
      <c r="L47" s="4" t="e">
        <f t="shared" si="3"/>
        <v>#N/A</v>
      </c>
      <c r="N47" s="4" t="e">
        <f t="shared" si="4"/>
        <v>#N/A</v>
      </c>
      <c r="O47" s="4" t="e">
        <f t="shared" si="4"/>
        <v>#N/A</v>
      </c>
      <c r="Q47" s="4" t="e">
        <f t="shared" si="5"/>
        <v>#N/A</v>
      </c>
      <c r="R47" s="4" t="e">
        <f t="shared" si="5"/>
        <v>#N/A</v>
      </c>
      <c r="T47" s="4">
        <f t="shared" si="0"/>
        <v>89</v>
      </c>
      <c r="U47" s="4">
        <f>RANK(T47,$T$18:$T$67,1)+COUNTIF(T47:$T$67,T47)-1</f>
        <v>5</v>
      </c>
      <c r="AI47" s="7">
        <v>30</v>
      </c>
      <c r="AJ47" s="7" t="str">
        <f t="shared" si="6"/>
        <v>#16</v>
      </c>
      <c r="AL47" s="2" t="str">
        <f t="shared" si="7"/>
        <v>BOTTOM RIGHT</v>
      </c>
    </row>
    <row r="48" spans="2:38" x14ac:dyDescent="0.25">
      <c r="B48" s="7" t="s">
        <v>60</v>
      </c>
      <c r="C48" s="2">
        <v>1</v>
      </c>
      <c r="D48" s="2">
        <v>6</v>
      </c>
      <c r="F48" s="4" t="str">
        <f t="shared" si="1"/>
        <v>TOP LEFT</v>
      </c>
      <c r="H48" s="4" t="e">
        <f t="shared" si="2"/>
        <v>#N/A</v>
      </c>
      <c r="I48" s="4" t="e">
        <f t="shared" si="2"/>
        <v>#N/A</v>
      </c>
      <c r="K48" s="4" t="e">
        <f t="shared" si="3"/>
        <v>#N/A</v>
      </c>
      <c r="L48" s="4" t="e">
        <f t="shared" si="3"/>
        <v>#N/A</v>
      </c>
      <c r="N48" s="4">
        <f t="shared" si="4"/>
        <v>1</v>
      </c>
      <c r="O48" s="4">
        <f t="shared" si="4"/>
        <v>6</v>
      </c>
      <c r="Q48" s="4" t="e">
        <f t="shared" si="5"/>
        <v>#N/A</v>
      </c>
      <c r="R48" s="4" t="e">
        <f t="shared" si="5"/>
        <v>#N/A</v>
      </c>
      <c r="T48" s="4">
        <f t="shared" si="0"/>
        <v>293</v>
      </c>
      <c r="U48" s="4">
        <f>RANK(T48,$T$18:$T$67,1)+COUNTIF(T48:$T$67,T48)-1</f>
        <v>34</v>
      </c>
      <c r="AI48" s="7">
        <v>31</v>
      </c>
      <c r="AJ48" s="7" t="str">
        <f t="shared" si="6"/>
        <v>#2</v>
      </c>
      <c r="AL48" s="2" t="str">
        <f t="shared" si="7"/>
        <v>BOTTOM RIGHT</v>
      </c>
    </row>
    <row r="49" spans="2:38" x14ac:dyDescent="0.25">
      <c r="B49" s="7" t="s">
        <v>61</v>
      </c>
      <c r="C49" s="2">
        <v>6</v>
      </c>
      <c r="D49" s="2">
        <v>1</v>
      </c>
      <c r="F49" s="4" t="str">
        <f t="shared" si="1"/>
        <v>BOTTOM RIGHT</v>
      </c>
      <c r="H49" s="4" t="e">
        <f t="shared" si="2"/>
        <v>#N/A</v>
      </c>
      <c r="I49" s="4" t="e">
        <f t="shared" si="2"/>
        <v>#N/A</v>
      </c>
      <c r="K49" s="4">
        <f t="shared" si="3"/>
        <v>6</v>
      </c>
      <c r="L49" s="4">
        <f t="shared" si="3"/>
        <v>1</v>
      </c>
      <c r="N49" s="4" t="e">
        <f t="shared" si="4"/>
        <v>#N/A</v>
      </c>
      <c r="O49" s="4" t="e">
        <f t="shared" si="4"/>
        <v>#N/A</v>
      </c>
      <c r="Q49" s="4" t="e">
        <f t="shared" si="5"/>
        <v>#N/A</v>
      </c>
      <c r="R49" s="4" t="e">
        <f t="shared" si="5"/>
        <v>#N/A</v>
      </c>
      <c r="T49" s="4">
        <f t="shared" si="0"/>
        <v>193</v>
      </c>
      <c r="U49" s="4">
        <f>RANK(T49,$T$18:$T$67,1)+COUNTIF(T49:$T$67,T49)-1</f>
        <v>24</v>
      </c>
      <c r="AI49" s="7">
        <v>32</v>
      </c>
      <c r="AJ49" s="7" t="str">
        <f t="shared" si="6"/>
        <v>#36</v>
      </c>
      <c r="AL49" s="2" t="str">
        <f t="shared" si="7"/>
        <v>TOP LEFT</v>
      </c>
    </row>
    <row r="50" spans="2:38" x14ac:dyDescent="0.25">
      <c r="B50" s="7" t="s">
        <v>62</v>
      </c>
      <c r="C50" s="2">
        <v>3</v>
      </c>
      <c r="D50" s="2">
        <v>1</v>
      </c>
      <c r="F50" s="4" t="str">
        <f t="shared" si="1"/>
        <v>BOTTOM LEFT</v>
      </c>
      <c r="H50" s="4" t="e">
        <f t="shared" si="2"/>
        <v>#N/A</v>
      </c>
      <c r="I50" s="4" t="e">
        <f t="shared" si="2"/>
        <v>#N/A</v>
      </c>
      <c r="K50" s="4" t="e">
        <f t="shared" si="3"/>
        <v>#N/A</v>
      </c>
      <c r="L50" s="4" t="e">
        <f t="shared" si="3"/>
        <v>#N/A</v>
      </c>
      <c r="N50" s="4" t="e">
        <f t="shared" si="4"/>
        <v>#N/A</v>
      </c>
      <c r="O50" s="4" t="e">
        <f t="shared" si="4"/>
        <v>#N/A</v>
      </c>
      <c r="Q50" s="4">
        <f t="shared" si="5"/>
        <v>3</v>
      </c>
      <c r="R50" s="4">
        <f t="shared" si="5"/>
        <v>1</v>
      </c>
      <c r="T50" s="4">
        <f t="shared" si="0"/>
        <v>396</v>
      </c>
      <c r="U50" s="4">
        <f>RANK(T50,$T$18:$T$67,1)+COUNTIF(T50:$T$67,T50)-1</f>
        <v>43</v>
      </c>
      <c r="AI50" s="7">
        <v>33</v>
      </c>
      <c r="AJ50" s="7" t="str">
        <f t="shared" si="6"/>
        <v>#6</v>
      </c>
      <c r="AL50" s="2" t="str">
        <f t="shared" si="7"/>
        <v>TOP LEFT</v>
      </c>
    </row>
    <row r="51" spans="2:38" x14ac:dyDescent="0.25">
      <c r="B51" s="7" t="s">
        <v>63</v>
      </c>
      <c r="C51" s="2">
        <v>1</v>
      </c>
      <c r="D51" s="2">
        <v>0</v>
      </c>
      <c r="F51" s="4" t="str">
        <f t="shared" si="1"/>
        <v>BOTTOM LEFT</v>
      </c>
      <c r="H51" s="4" t="e">
        <f t="shared" si="2"/>
        <v>#N/A</v>
      </c>
      <c r="I51" s="4" t="e">
        <f t="shared" si="2"/>
        <v>#N/A</v>
      </c>
      <c r="K51" s="4" t="e">
        <f t="shared" si="3"/>
        <v>#N/A</v>
      </c>
      <c r="L51" s="4" t="e">
        <f t="shared" si="3"/>
        <v>#N/A</v>
      </c>
      <c r="N51" s="4" t="e">
        <f t="shared" si="4"/>
        <v>#N/A</v>
      </c>
      <c r="O51" s="4" t="e">
        <f t="shared" si="4"/>
        <v>#N/A</v>
      </c>
      <c r="Q51" s="4">
        <f t="shared" si="5"/>
        <v>1</v>
      </c>
      <c r="R51" s="4">
        <f t="shared" si="5"/>
        <v>0</v>
      </c>
      <c r="T51" s="4">
        <f t="shared" si="0"/>
        <v>399</v>
      </c>
      <c r="U51" s="4">
        <f>RANK(T51,$T$18:$T$67,1)+COUNTIF(T51:$T$67,T51)-1</f>
        <v>50</v>
      </c>
      <c r="AI51" s="7">
        <v>34</v>
      </c>
      <c r="AJ51" s="7" t="str">
        <f t="shared" si="6"/>
        <v>#31</v>
      </c>
      <c r="AL51" s="2" t="str">
        <f t="shared" si="7"/>
        <v>TOP LEFT</v>
      </c>
    </row>
    <row r="52" spans="2:38" x14ac:dyDescent="0.25">
      <c r="B52" s="7" t="s">
        <v>64</v>
      </c>
      <c r="C52" s="2">
        <v>7</v>
      </c>
      <c r="D52" s="2">
        <v>1</v>
      </c>
      <c r="F52" s="4" t="str">
        <f t="shared" si="1"/>
        <v>BOTTOM RIGHT</v>
      </c>
      <c r="H52" s="4" t="e">
        <f t="shared" si="2"/>
        <v>#N/A</v>
      </c>
      <c r="I52" s="4" t="e">
        <f t="shared" si="2"/>
        <v>#N/A</v>
      </c>
      <c r="K52" s="4">
        <f t="shared" si="3"/>
        <v>7</v>
      </c>
      <c r="L52" s="4">
        <f t="shared" si="3"/>
        <v>1</v>
      </c>
      <c r="N52" s="4" t="e">
        <f t="shared" si="4"/>
        <v>#N/A</v>
      </c>
      <c r="O52" s="4" t="e">
        <f t="shared" si="4"/>
        <v>#N/A</v>
      </c>
      <c r="Q52" s="4" t="e">
        <f t="shared" si="5"/>
        <v>#N/A</v>
      </c>
      <c r="R52" s="4" t="e">
        <f t="shared" si="5"/>
        <v>#N/A</v>
      </c>
      <c r="T52" s="4">
        <f t="shared" si="0"/>
        <v>192</v>
      </c>
      <c r="U52" s="4">
        <f>RANK(T52,$T$18:$T$67,1)+COUNTIF(T52:$T$67,T52)-1</f>
        <v>20</v>
      </c>
      <c r="AI52" s="7">
        <v>35</v>
      </c>
      <c r="AJ52" s="7" t="str">
        <f t="shared" si="6"/>
        <v>#12</v>
      </c>
      <c r="AL52" s="2" t="str">
        <f t="shared" si="7"/>
        <v>TOP LEFT</v>
      </c>
    </row>
    <row r="53" spans="2:38" x14ac:dyDescent="0.25">
      <c r="B53" s="7" t="s">
        <v>65</v>
      </c>
      <c r="C53" s="2">
        <v>3</v>
      </c>
      <c r="D53" s="2">
        <v>6</v>
      </c>
      <c r="F53" s="4" t="str">
        <f t="shared" si="1"/>
        <v>TOP LEFT</v>
      </c>
      <c r="H53" s="4" t="e">
        <f t="shared" si="2"/>
        <v>#N/A</v>
      </c>
      <c r="I53" s="4" t="e">
        <f t="shared" si="2"/>
        <v>#N/A</v>
      </c>
      <c r="K53" s="4" t="e">
        <f t="shared" si="3"/>
        <v>#N/A</v>
      </c>
      <c r="L53" s="4" t="e">
        <f t="shared" si="3"/>
        <v>#N/A</v>
      </c>
      <c r="N53" s="4">
        <f t="shared" si="4"/>
        <v>3</v>
      </c>
      <c r="O53" s="4">
        <f t="shared" si="4"/>
        <v>6</v>
      </c>
      <c r="Q53" s="4" t="e">
        <f t="shared" si="5"/>
        <v>#N/A</v>
      </c>
      <c r="R53" s="4" t="e">
        <f t="shared" si="5"/>
        <v>#N/A</v>
      </c>
      <c r="T53" s="4">
        <f t="shared" si="0"/>
        <v>291</v>
      </c>
      <c r="U53" s="4">
        <f>RANK(T53,$T$18:$T$67,1)+COUNTIF(T53:$T$67,T53)-1</f>
        <v>32</v>
      </c>
      <c r="AI53" s="7">
        <v>36</v>
      </c>
      <c r="AJ53" s="7" t="str">
        <f t="shared" si="6"/>
        <v>#44</v>
      </c>
      <c r="AL53" s="2" t="str">
        <f t="shared" si="7"/>
        <v>TOP LEFT</v>
      </c>
    </row>
    <row r="54" spans="2:38" x14ac:dyDescent="0.25">
      <c r="B54" s="7" t="s">
        <v>66</v>
      </c>
      <c r="C54" s="2">
        <v>2</v>
      </c>
      <c r="D54" s="2">
        <v>4</v>
      </c>
      <c r="F54" s="4" t="str">
        <f t="shared" si="1"/>
        <v>TOP LEFT</v>
      </c>
      <c r="H54" s="4" t="e">
        <f t="shared" si="2"/>
        <v>#N/A</v>
      </c>
      <c r="I54" s="4" t="e">
        <f t="shared" si="2"/>
        <v>#N/A</v>
      </c>
      <c r="K54" s="4" t="e">
        <f t="shared" si="3"/>
        <v>#N/A</v>
      </c>
      <c r="L54" s="4" t="e">
        <f t="shared" si="3"/>
        <v>#N/A</v>
      </c>
      <c r="N54" s="4">
        <f t="shared" si="4"/>
        <v>2</v>
      </c>
      <c r="O54" s="4">
        <f t="shared" si="4"/>
        <v>4</v>
      </c>
      <c r="Q54" s="4" t="e">
        <f t="shared" si="5"/>
        <v>#N/A</v>
      </c>
      <c r="R54" s="4" t="e">
        <f t="shared" si="5"/>
        <v>#N/A</v>
      </c>
      <c r="T54" s="4">
        <f t="shared" si="0"/>
        <v>294</v>
      </c>
      <c r="U54" s="4">
        <f>RANK(T54,$T$18:$T$67,1)+COUNTIF(T54:$T$67,T54)-1</f>
        <v>37</v>
      </c>
      <c r="AI54" s="7">
        <v>37</v>
      </c>
      <c r="AJ54" s="7" t="str">
        <f t="shared" si="6"/>
        <v>#37</v>
      </c>
      <c r="AL54" s="2" t="str">
        <f t="shared" si="7"/>
        <v>TOP LEFT</v>
      </c>
    </row>
    <row r="55" spans="2:38" x14ac:dyDescent="0.25">
      <c r="B55" s="7" t="s">
        <v>67</v>
      </c>
      <c r="C55" s="2">
        <v>6</v>
      </c>
      <c r="D55" s="2">
        <v>1</v>
      </c>
      <c r="F55" s="4" t="str">
        <f t="shared" si="1"/>
        <v>BOTTOM RIGHT</v>
      </c>
      <c r="H55" s="4" t="e">
        <f t="shared" si="2"/>
        <v>#N/A</v>
      </c>
      <c r="I55" s="4" t="e">
        <f t="shared" si="2"/>
        <v>#N/A</v>
      </c>
      <c r="K55" s="4">
        <f t="shared" si="3"/>
        <v>6</v>
      </c>
      <c r="L55" s="4">
        <f t="shared" si="3"/>
        <v>1</v>
      </c>
      <c r="N55" s="4" t="e">
        <f t="shared" si="4"/>
        <v>#N/A</v>
      </c>
      <c r="O55" s="4" t="e">
        <f t="shared" si="4"/>
        <v>#N/A</v>
      </c>
      <c r="Q55" s="4" t="e">
        <f t="shared" si="5"/>
        <v>#N/A</v>
      </c>
      <c r="R55" s="4" t="e">
        <f t="shared" si="5"/>
        <v>#N/A</v>
      </c>
      <c r="T55" s="4">
        <f t="shared" si="0"/>
        <v>193</v>
      </c>
      <c r="U55" s="4">
        <f>RANK(T55,$T$18:$T$67,1)+COUNTIF(T55:$T$67,T55)-1</f>
        <v>23</v>
      </c>
      <c r="AI55" s="7">
        <v>38</v>
      </c>
      <c r="AJ55" s="7" t="str">
        <f t="shared" si="6"/>
        <v>#17</v>
      </c>
      <c r="AL55" s="2" t="str">
        <f t="shared" si="7"/>
        <v>TOP LEFT</v>
      </c>
    </row>
    <row r="56" spans="2:38" x14ac:dyDescent="0.25">
      <c r="B56" s="7" t="s">
        <v>68</v>
      </c>
      <c r="C56" s="2">
        <v>8</v>
      </c>
      <c r="D56" s="2">
        <v>1</v>
      </c>
      <c r="F56" s="4" t="str">
        <f t="shared" si="1"/>
        <v>BOTTOM RIGHT</v>
      </c>
      <c r="H56" s="4" t="e">
        <f t="shared" si="2"/>
        <v>#N/A</v>
      </c>
      <c r="I56" s="4" t="e">
        <f t="shared" si="2"/>
        <v>#N/A</v>
      </c>
      <c r="K56" s="4">
        <f t="shared" si="3"/>
        <v>8</v>
      </c>
      <c r="L56" s="4">
        <f t="shared" si="3"/>
        <v>1</v>
      </c>
      <c r="N56" s="4" t="e">
        <f t="shared" si="4"/>
        <v>#N/A</v>
      </c>
      <c r="O56" s="4" t="e">
        <f t="shared" si="4"/>
        <v>#N/A</v>
      </c>
      <c r="Q56" s="4" t="e">
        <f t="shared" si="5"/>
        <v>#N/A</v>
      </c>
      <c r="R56" s="4" t="e">
        <f t="shared" si="5"/>
        <v>#N/A</v>
      </c>
      <c r="T56" s="4">
        <f t="shared" si="0"/>
        <v>191</v>
      </c>
      <c r="U56" s="4">
        <f>RANK(T56,$T$18:$T$67,1)+COUNTIF(T56:$T$67,T56)-1</f>
        <v>16</v>
      </c>
      <c r="AI56" s="7">
        <v>39</v>
      </c>
      <c r="AJ56" s="7" t="str">
        <f t="shared" si="6"/>
        <v>#43</v>
      </c>
      <c r="AL56" s="2" t="str">
        <f t="shared" si="7"/>
        <v>BOTTOM LEFT</v>
      </c>
    </row>
    <row r="57" spans="2:38" x14ac:dyDescent="0.25">
      <c r="B57" s="7" t="s">
        <v>69</v>
      </c>
      <c r="C57" s="2">
        <v>6</v>
      </c>
      <c r="D57" s="2">
        <v>2</v>
      </c>
      <c r="F57" s="4" t="str">
        <f t="shared" si="1"/>
        <v>BOTTOM RIGHT</v>
      </c>
      <c r="H57" s="4" t="e">
        <f t="shared" si="2"/>
        <v>#N/A</v>
      </c>
      <c r="I57" s="4" t="e">
        <f t="shared" si="2"/>
        <v>#N/A</v>
      </c>
      <c r="K57" s="4">
        <f t="shared" si="3"/>
        <v>6</v>
      </c>
      <c r="L57" s="4">
        <f t="shared" si="3"/>
        <v>2</v>
      </c>
      <c r="N57" s="4" t="e">
        <f t="shared" si="4"/>
        <v>#N/A</v>
      </c>
      <c r="O57" s="4" t="e">
        <f t="shared" si="4"/>
        <v>#N/A</v>
      </c>
      <c r="Q57" s="4" t="e">
        <f t="shared" si="5"/>
        <v>#N/A</v>
      </c>
      <c r="R57" s="4" t="e">
        <f t="shared" si="5"/>
        <v>#N/A</v>
      </c>
      <c r="T57" s="4">
        <f t="shared" si="0"/>
        <v>192</v>
      </c>
      <c r="U57" s="4">
        <f>RANK(T57,$T$18:$T$67,1)+COUNTIF(T57:$T$67,T57)-1</f>
        <v>19</v>
      </c>
      <c r="AI57" s="7">
        <v>40</v>
      </c>
      <c r="AJ57" s="7" t="str">
        <f t="shared" si="6"/>
        <v>#42</v>
      </c>
      <c r="AL57" s="2" t="str">
        <f t="shared" si="7"/>
        <v>BOTTOM LEFT</v>
      </c>
    </row>
    <row r="58" spans="2:38" x14ac:dyDescent="0.25">
      <c r="B58" s="7" t="s">
        <v>70</v>
      </c>
      <c r="C58" s="2">
        <v>8</v>
      </c>
      <c r="D58" s="2">
        <v>6</v>
      </c>
      <c r="F58" s="4" t="str">
        <f t="shared" si="1"/>
        <v>TOP RIGHT</v>
      </c>
      <c r="H58" s="4">
        <f t="shared" si="2"/>
        <v>8</v>
      </c>
      <c r="I58" s="4">
        <f t="shared" si="2"/>
        <v>6</v>
      </c>
      <c r="K58" s="4" t="e">
        <f t="shared" si="3"/>
        <v>#N/A</v>
      </c>
      <c r="L58" s="4" t="e">
        <f t="shared" si="3"/>
        <v>#N/A</v>
      </c>
      <c r="N58" s="4" t="e">
        <f t="shared" si="4"/>
        <v>#N/A</v>
      </c>
      <c r="O58" s="4" t="e">
        <f t="shared" si="4"/>
        <v>#N/A</v>
      </c>
      <c r="Q58" s="4" t="e">
        <f t="shared" si="5"/>
        <v>#N/A</v>
      </c>
      <c r="R58" s="4" t="e">
        <f t="shared" si="5"/>
        <v>#N/A</v>
      </c>
      <c r="T58" s="4">
        <f t="shared" si="0"/>
        <v>86</v>
      </c>
      <c r="U58" s="4">
        <f>RANK(T58,$T$18:$T$67,1)+COUNTIF(T58:$T$67,T58)-1</f>
        <v>1</v>
      </c>
      <c r="AI58" s="7">
        <v>41</v>
      </c>
      <c r="AJ58" s="7" t="str">
        <f t="shared" si="6"/>
        <v>#3</v>
      </c>
      <c r="AL58" s="2" t="str">
        <f t="shared" si="7"/>
        <v>BOTTOM LEFT</v>
      </c>
    </row>
    <row r="59" spans="2:38" x14ac:dyDescent="0.25">
      <c r="B59" s="7" t="s">
        <v>71</v>
      </c>
      <c r="C59" s="2">
        <v>3</v>
      </c>
      <c r="D59" s="2">
        <v>2</v>
      </c>
      <c r="F59" s="4" t="str">
        <f t="shared" si="1"/>
        <v>BOTTOM LEFT</v>
      </c>
      <c r="H59" s="4" t="e">
        <f t="shared" si="2"/>
        <v>#N/A</v>
      </c>
      <c r="I59" s="4" t="e">
        <f t="shared" si="2"/>
        <v>#N/A</v>
      </c>
      <c r="K59" s="4" t="e">
        <f t="shared" si="3"/>
        <v>#N/A</v>
      </c>
      <c r="L59" s="4" t="e">
        <f t="shared" si="3"/>
        <v>#N/A</v>
      </c>
      <c r="N59" s="4" t="e">
        <f t="shared" si="4"/>
        <v>#N/A</v>
      </c>
      <c r="O59" s="4" t="e">
        <f t="shared" si="4"/>
        <v>#N/A</v>
      </c>
      <c r="Q59" s="4">
        <f t="shared" si="5"/>
        <v>3</v>
      </c>
      <c r="R59" s="4">
        <f t="shared" si="5"/>
        <v>2</v>
      </c>
      <c r="T59" s="4">
        <f t="shared" si="0"/>
        <v>395</v>
      </c>
      <c r="U59" s="4">
        <f>RANK(T59,$T$18:$T$67,1)+COUNTIF(T59:$T$67,T59)-1</f>
        <v>40</v>
      </c>
      <c r="AI59" s="7">
        <v>42</v>
      </c>
      <c r="AJ59" s="7" t="str">
        <f t="shared" si="6"/>
        <v>#48</v>
      </c>
      <c r="AL59" s="2" t="str">
        <f t="shared" si="7"/>
        <v>BOTTOM LEFT</v>
      </c>
    </row>
    <row r="60" spans="2:38" x14ac:dyDescent="0.25">
      <c r="B60" s="7" t="s">
        <v>72</v>
      </c>
      <c r="C60" s="2">
        <v>2</v>
      </c>
      <c r="D60" s="2">
        <v>3</v>
      </c>
      <c r="F60" s="4" t="str">
        <f t="shared" si="1"/>
        <v>BOTTOM LEFT</v>
      </c>
      <c r="H60" s="4" t="e">
        <f t="shared" si="2"/>
        <v>#N/A</v>
      </c>
      <c r="I60" s="4" t="e">
        <f t="shared" si="2"/>
        <v>#N/A</v>
      </c>
      <c r="K60" s="4" t="e">
        <f t="shared" si="3"/>
        <v>#N/A</v>
      </c>
      <c r="L60" s="4" t="e">
        <f t="shared" si="3"/>
        <v>#N/A</v>
      </c>
      <c r="N60" s="4" t="e">
        <f t="shared" si="4"/>
        <v>#N/A</v>
      </c>
      <c r="O60" s="4" t="e">
        <f t="shared" si="4"/>
        <v>#N/A</v>
      </c>
      <c r="Q60" s="4">
        <f t="shared" si="5"/>
        <v>2</v>
      </c>
      <c r="R60" s="4">
        <f t="shared" si="5"/>
        <v>3</v>
      </c>
      <c r="T60" s="4">
        <f t="shared" si="0"/>
        <v>395</v>
      </c>
      <c r="U60" s="4">
        <f>RANK(T60,$T$18:$T$67,1)+COUNTIF(T60:$T$67,T60)-1</f>
        <v>39</v>
      </c>
      <c r="AI60" s="7">
        <v>43</v>
      </c>
      <c r="AJ60" s="7" t="str">
        <f t="shared" si="6"/>
        <v>#33</v>
      </c>
      <c r="AL60" s="2" t="str">
        <f t="shared" si="7"/>
        <v>BOTTOM LEFT</v>
      </c>
    </row>
    <row r="61" spans="2:38" x14ac:dyDescent="0.25">
      <c r="B61" s="7" t="s">
        <v>73</v>
      </c>
      <c r="C61" s="2">
        <v>2</v>
      </c>
      <c r="D61" s="2">
        <v>4</v>
      </c>
      <c r="F61" s="4" t="str">
        <f t="shared" si="1"/>
        <v>TOP LEFT</v>
      </c>
      <c r="H61" s="4" t="e">
        <f t="shared" si="2"/>
        <v>#N/A</v>
      </c>
      <c r="I61" s="4" t="e">
        <f t="shared" si="2"/>
        <v>#N/A</v>
      </c>
      <c r="K61" s="4" t="e">
        <f t="shared" si="3"/>
        <v>#N/A</v>
      </c>
      <c r="L61" s="4" t="e">
        <f t="shared" si="3"/>
        <v>#N/A</v>
      </c>
      <c r="N61" s="4">
        <f t="shared" si="4"/>
        <v>2</v>
      </c>
      <c r="O61" s="4">
        <f t="shared" si="4"/>
        <v>4</v>
      </c>
      <c r="Q61" s="4" t="e">
        <f t="shared" si="5"/>
        <v>#N/A</v>
      </c>
      <c r="R61" s="4" t="e">
        <f t="shared" si="5"/>
        <v>#N/A</v>
      </c>
      <c r="T61" s="4">
        <f t="shared" si="0"/>
        <v>294</v>
      </c>
      <c r="U61" s="4">
        <f>RANK(T61,$T$18:$T$67,1)+COUNTIF(T61:$T$67,T61)-1</f>
        <v>36</v>
      </c>
      <c r="AI61" s="7">
        <v>44</v>
      </c>
      <c r="AJ61" s="7" t="str">
        <f t="shared" si="6"/>
        <v>#18</v>
      </c>
      <c r="AL61" s="2" t="str">
        <f t="shared" si="7"/>
        <v>BOTTOM LEFT</v>
      </c>
    </row>
    <row r="62" spans="2:38" x14ac:dyDescent="0.25">
      <c r="B62" s="7" t="s">
        <v>74</v>
      </c>
      <c r="C62" s="2">
        <v>6</v>
      </c>
      <c r="D62" s="2">
        <v>0</v>
      </c>
      <c r="F62" s="4" t="str">
        <f t="shared" si="1"/>
        <v>BOTTOM RIGHT</v>
      </c>
      <c r="H62" s="4" t="e">
        <f t="shared" si="2"/>
        <v>#N/A</v>
      </c>
      <c r="I62" s="4" t="e">
        <f t="shared" si="2"/>
        <v>#N/A</v>
      </c>
      <c r="K62" s="4">
        <f t="shared" si="3"/>
        <v>6</v>
      </c>
      <c r="L62" s="4">
        <f t="shared" si="3"/>
        <v>0</v>
      </c>
      <c r="N62" s="4" t="e">
        <f t="shared" si="4"/>
        <v>#N/A</v>
      </c>
      <c r="O62" s="4" t="e">
        <f t="shared" si="4"/>
        <v>#N/A</v>
      </c>
      <c r="Q62" s="4" t="e">
        <f t="shared" si="5"/>
        <v>#N/A</v>
      </c>
      <c r="R62" s="4" t="e">
        <f t="shared" si="5"/>
        <v>#N/A</v>
      </c>
      <c r="T62" s="4">
        <f t="shared" si="0"/>
        <v>194</v>
      </c>
      <c r="U62" s="4">
        <f>RANK(T62,$T$18:$T$67,1)+COUNTIF(T62:$T$67,T62)-1</f>
        <v>28</v>
      </c>
      <c r="AI62" s="7">
        <v>45</v>
      </c>
      <c r="AJ62" s="7" t="str">
        <f t="shared" si="6"/>
        <v>#15</v>
      </c>
      <c r="AL62" s="2" t="str">
        <f t="shared" si="7"/>
        <v>BOTTOM LEFT</v>
      </c>
    </row>
    <row r="63" spans="2:38" x14ac:dyDescent="0.25">
      <c r="B63" s="7" t="s">
        <v>75</v>
      </c>
      <c r="C63" s="2">
        <v>7</v>
      </c>
      <c r="D63" s="2">
        <v>0</v>
      </c>
      <c r="F63" s="4" t="str">
        <f t="shared" si="1"/>
        <v>BOTTOM RIGHT</v>
      </c>
      <c r="H63" s="4" t="e">
        <f t="shared" si="2"/>
        <v>#N/A</v>
      </c>
      <c r="I63" s="4" t="e">
        <f t="shared" si="2"/>
        <v>#N/A</v>
      </c>
      <c r="K63" s="4">
        <f t="shared" si="3"/>
        <v>7</v>
      </c>
      <c r="L63" s="4">
        <f t="shared" si="3"/>
        <v>0</v>
      </c>
      <c r="N63" s="4" t="e">
        <f t="shared" si="4"/>
        <v>#N/A</v>
      </c>
      <c r="O63" s="4" t="e">
        <f t="shared" si="4"/>
        <v>#N/A</v>
      </c>
      <c r="Q63" s="4" t="e">
        <f t="shared" si="5"/>
        <v>#N/A</v>
      </c>
      <c r="R63" s="4" t="e">
        <f t="shared" si="5"/>
        <v>#N/A</v>
      </c>
      <c r="T63" s="4">
        <f t="shared" si="0"/>
        <v>193</v>
      </c>
      <c r="U63" s="4">
        <f>RANK(T63,$T$18:$T$67,1)+COUNTIF(T63:$T$67,T63)-1</f>
        <v>22</v>
      </c>
      <c r="AI63" s="7">
        <v>46</v>
      </c>
      <c r="AJ63" s="7" t="str">
        <f t="shared" si="6"/>
        <v>#4</v>
      </c>
      <c r="AL63" s="2" t="str">
        <f t="shared" si="7"/>
        <v>BOTTOM LEFT</v>
      </c>
    </row>
    <row r="64" spans="2:38" x14ac:dyDescent="0.25">
      <c r="B64" s="7" t="s">
        <v>76</v>
      </c>
      <c r="C64" s="2">
        <v>7</v>
      </c>
      <c r="D64" s="2">
        <v>1</v>
      </c>
      <c r="F64" s="4" t="str">
        <f t="shared" si="1"/>
        <v>BOTTOM RIGHT</v>
      </c>
      <c r="H64" s="4" t="e">
        <f t="shared" si="2"/>
        <v>#N/A</v>
      </c>
      <c r="I64" s="4" t="e">
        <f t="shared" si="2"/>
        <v>#N/A</v>
      </c>
      <c r="K64" s="4">
        <f t="shared" si="3"/>
        <v>7</v>
      </c>
      <c r="L64" s="4">
        <f t="shared" si="3"/>
        <v>1</v>
      </c>
      <c r="N64" s="4" t="e">
        <f t="shared" si="4"/>
        <v>#N/A</v>
      </c>
      <c r="O64" s="4" t="e">
        <f t="shared" si="4"/>
        <v>#N/A</v>
      </c>
      <c r="Q64" s="4" t="e">
        <f t="shared" si="5"/>
        <v>#N/A</v>
      </c>
      <c r="R64" s="4" t="e">
        <f t="shared" si="5"/>
        <v>#N/A</v>
      </c>
      <c r="T64" s="4">
        <f t="shared" si="0"/>
        <v>192</v>
      </c>
      <c r="U64" s="4">
        <f>RANK(T64,$T$18:$T$67,1)+COUNTIF(T64:$T$67,T64)-1</f>
        <v>18</v>
      </c>
      <c r="AI64" s="7">
        <v>47</v>
      </c>
      <c r="AJ64" s="7" t="str">
        <f t="shared" si="6"/>
        <v>#1</v>
      </c>
      <c r="AL64" s="2" t="str">
        <f t="shared" si="7"/>
        <v>BOTTOM LEFT</v>
      </c>
    </row>
    <row r="65" spans="2:38" x14ac:dyDescent="0.25">
      <c r="B65" s="7" t="s">
        <v>77</v>
      </c>
      <c r="C65" s="2">
        <v>3</v>
      </c>
      <c r="D65" s="2">
        <v>1</v>
      </c>
      <c r="F65" s="4" t="str">
        <f t="shared" si="1"/>
        <v>BOTTOM LEFT</v>
      </c>
      <c r="H65" s="4" t="e">
        <f t="shared" si="2"/>
        <v>#N/A</v>
      </c>
      <c r="I65" s="4" t="e">
        <f t="shared" si="2"/>
        <v>#N/A</v>
      </c>
      <c r="K65" s="4" t="e">
        <f t="shared" si="3"/>
        <v>#N/A</v>
      </c>
      <c r="L65" s="4" t="e">
        <f t="shared" si="3"/>
        <v>#N/A</v>
      </c>
      <c r="N65" s="4" t="e">
        <f t="shared" si="4"/>
        <v>#N/A</v>
      </c>
      <c r="O65" s="4" t="e">
        <f t="shared" si="4"/>
        <v>#N/A</v>
      </c>
      <c r="Q65" s="4">
        <f t="shared" si="5"/>
        <v>3</v>
      </c>
      <c r="R65" s="4">
        <f t="shared" si="5"/>
        <v>1</v>
      </c>
      <c r="T65" s="4">
        <f t="shared" si="0"/>
        <v>396</v>
      </c>
      <c r="U65" s="4">
        <f>RANK(T65,$T$18:$T$67,1)+COUNTIF(T65:$T$67,T65)-1</f>
        <v>42</v>
      </c>
      <c r="AI65" s="7">
        <v>48</v>
      </c>
      <c r="AJ65" s="7" t="str">
        <f t="shared" si="6"/>
        <v>#13</v>
      </c>
      <c r="AL65" s="2" t="str">
        <f t="shared" si="7"/>
        <v>BOTTOM LEFT</v>
      </c>
    </row>
    <row r="66" spans="2:38" x14ac:dyDescent="0.25">
      <c r="B66" s="7" t="s">
        <v>78</v>
      </c>
      <c r="C66" s="2">
        <v>8</v>
      </c>
      <c r="D66" s="2">
        <v>2</v>
      </c>
      <c r="F66" s="4" t="str">
        <f t="shared" si="1"/>
        <v>BOTTOM RIGHT</v>
      </c>
      <c r="H66" s="4" t="e">
        <f t="shared" si="2"/>
        <v>#N/A</v>
      </c>
      <c r="I66" s="4" t="e">
        <f t="shared" si="2"/>
        <v>#N/A</v>
      </c>
      <c r="K66" s="4">
        <f t="shared" si="3"/>
        <v>8</v>
      </c>
      <c r="L66" s="4">
        <f t="shared" si="3"/>
        <v>2</v>
      </c>
      <c r="N66" s="4" t="e">
        <f t="shared" si="4"/>
        <v>#N/A</v>
      </c>
      <c r="O66" s="4" t="e">
        <f t="shared" si="4"/>
        <v>#N/A</v>
      </c>
      <c r="Q66" s="4" t="e">
        <f t="shared" si="5"/>
        <v>#N/A</v>
      </c>
      <c r="R66" s="4" t="e">
        <f t="shared" si="5"/>
        <v>#N/A</v>
      </c>
      <c r="T66" s="4">
        <f t="shared" si="0"/>
        <v>190</v>
      </c>
      <c r="U66" s="4">
        <f>RANK(T66,$T$18:$T$67,1)+COUNTIF(T66:$T$67,T66)-1</f>
        <v>14</v>
      </c>
      <c r="AI66" s="7">
        <v>49</v>
      </c>
      <c r="AJ66" s="7" t="str">
        <f t="shared" si="6"/>
        <v>#11</v>
      </c>
      <c r="AL66" s="2" t="str">
        <f t="shared" si="7"/>
        <v>BOTTOM LEFT</v>
      </c>
    </row>
    <row r="67" spans="2:38" x14ac:dyDescent="0.25">
      <c r="B67" s="7" t="s">
        <v>79</v>
      </c>
      <c r="C67" s="2">
        <v>4</v>
      </c>
      <c r="D67" s="2">
        <v>4</v>
      </c>
      <c r="F67" s="4" t="str">
        <f t="shared" si="1"/>
        <v>TOP RIGHT</v>
      </c>
      <c r="H67" s="4">
        <f t="shared" si="2"/>
        <v>4</v>
      </c>
      <c r="I67" s="4">
        <f t="shared" si="2"/>
        <v>4</v>
      </c>
      <c r="K67" s="4" t="e">
        <f t="shared" si="3"/>
        <v>#N/A</v>
      </c>
      <c r="L67" s="4" t="e">
        <f t="shared" si="3"/>
        <v>#N/A</v>
      </c>
      <c r="N67" s="4" t="e">
        <f t="shared" si="4"/>
        <v>#N/A</v>
      </c>
      <c r="O67" s="4" t="e">
        <f t="shared" si="4"/>
        <v>#N/A</v>
      </c>
      <c r="Q67" s="4" t="e">
        <f t="shared" si="5"/>
        <v>#N/A</v>
      </c>
      <c r="R67" s="4" t="e">
        <f t="shared" si="5"/>
        <v>#N/A</v>
      </c>
      <c r="T67" s="4">
        <f t="shared" si="0"/>
        <v>92</v>
      </c>
      <c r="U67" s="4">
        <f>RANK(T67,$T$18:$T$67,1)+COUNTIF(T67:$T$67,T67)-1</f>
        <v>11</v>
      </c>
      <c r="AI67" s="7">
        <v>50</v>
      </c>
      <c r="AJ67" s="7" t="str">
        <f t="shared" si="6"/>
        <v>#34</v>
      </c>
      <c r="AL67" s="2" t="str">
        <f t="shared" si="7"/>
        <v>BOTTOM LEFT</v>
      </c>
    </row>
    <row r="68" spans="2:38" x14ac:dyDescent="0.25"/>
    <row r="69" spans="2:38" x14ac:dyDescent="0.25"/>
    <row r="70" spans="2:38" x14ac:dyDescent="0.25"/>
    <row r="71" spans="2:38" x14ac:dyDescent="0.25"/>
    <row r="72" spans="2:38" x14ac:dyDescent="0.25"/>
    <row r="73" spans="2:38" x14ac:dyDescent="0.25"/>
    <row r="74" spans="2:38" x14ac:dyDescent="0.25"/>
    <row r="75" spans="2:38" x14ac:dyDescent="0.25"/>
    <row r="76" spans="2:38" x14ac:dyDescent="0.25"/>
    <row r="77" spans="2:38" x14ac:dyDescent="0.25"/>
    <row r="78" spans="2:38" x14ac:dyDescent="0.25"/>
  </sheetData>
  <mergeCells count="6">
    <mergeCell ref="AI2:AJ2"/>
    <mergeCell ref="H16:I16"/>
    <mergeCell ref="K16:L16"/>
    <mergeCell ref="N16:O16"/>
    <mergeCell ref="Q16:R16"/>
    <mergeCell ref="T16:U16"/>
  </mergeCells>
  <conditionalFormatting sqref="AI18:AI67">
    <cfRule type="expression" dxfId="7" priority="1">
      <formula>AL18=$AJ$3</formula>
    </cfRule>
    <cfRule type="expression" dxfId="6" priority="2">
      <formula>AL18=$AJ$4</formula>
    </cfRule>
    <cfRule type="expression" dxfId="5" priority="3">
      <formula>AL18=$AJ$5</formula>
    </cfRule>
    <cfRule type="expression" dxfId="4" priority="4">
      <formula>AL18=$AJ$6</formula>
    </cfRule>
  </conditionalFormatting>
  <conditionalFormatting sqref="AJ18:AJ67">
    <cfRule type="expression" dxfId="3" priority="5">
      <formula>AL18=$AJ$6</formula>
    </cfRule>
    <cfRule type="expression" dxfId="2" priority="6">
      <formula>AL18=$AJ$5</formula>
    </cfRule>
    <cfRule type="expression" dxfId="1" priority="7">
      <formula>AL18=$AJ$4</formula>
    </cfRule>
    <cfRule type="expression" dxfId="0" priority="8">
      <formula>AL18=$AJ$3</formula>
    </cfRule>
  </conditionalFormatting>
  <dataValidations count="1">
    <dataValidation type="list" allowBlank="1" showInputMessage="1" showErrorMessage="1" sqref="AJ3:AJ6" xr:uid="{00000000-0002-0000-0600-000000000000}">
      <formula1>"TOP RIGHT,BOTTOM RIGHT,TOP LEFT,BOTTOM LEFT"</formula1>
    </dataValidation>
  </dataValidations>
  <pageMargins left="0.7" right="0.7" top="0.75" bottom="0.75" header="0.3" footer="0.3"/>
  <pageSetup orientation="portrait" horizontalDpi="120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3415BE39F0BD8408944F2E1441CC840" ma:contentTypeVersion="13" ma:contentTypeDescription="Create a new document." ma:contentTypeScope="" ma:versionID="c1e0189fdcdb66ed37dde95216db5ac3">
  <xsd:schema xmlns:xsd="http://www.w3.org/2001/XMLSchema" xmlns:xs="http://www.w3.org/2001/XMLSchema" xmlns:p="http://schemas.microsoft.com/office/2006/metadata/properties" xmlns:ns2="71f848c0-781d-4d81-9f20-93030eaa42a2" xmlns:ns3="4b6c6c79-5e28-4060-a92c-b99e8dcbf44d" targetNamespace="http://schemas.microsoft.com/office/2006/metadata/properties" ma:root="true" ma:fieldsID="25f3eb16ca25f81ee91c4112e35b0866" ns2:_="" ns3:_="">
    <xsd:import namespace="71f848c0-781d-4d81-9f20-93030eaa42a2"/>
    <xsd:import namespace="4b6c6c79-5e28-4060-a92c-b99e8dcbf44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DateandTim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848c0-781d-4d81-9f20-93030eaa42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c3ea1a7-308e-4f58-813a-d316eb049727"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DateandTime" ma:index="19" nillable="true" ma:displayName="Date and Time" ma:format="DateTime" ma:internalName="DateandTime">
      <xsd:simpleType>
        <xsd:restriction base="dms:DateTim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b6c6c79-5e28-4060-a92c-b99e8dcbf44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f0c60cbe-5b5e-49f4-b369-3031971bf95e}" ma:internalName="TaxCatchAll" ma:showField="CatchAllData" ma:web="4b6c6c79-5e28-4060-a92c-b99e8dcbf44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ateandTime xmlns="71f848c0-781d-4d81-9f20-93030eaa42a2" xsi:nil="true"/>
    <lcf76f155ced4ddcb4097134ff3c332f xmlns="71f848c0-781d-4d81-9f20-93030eaa42a2">
      <Terms xmlns="http://schemas.microsoft.com/office/infopath/2007/PartnerControls"/>
    </lcf76f155ced4ddcb4097134ff3c332f>
    <TaxCatchAll xmlns="4b6c6c79-5e28-4060-a92c-b99e8dcbf44d" xsi:nil="true"/>
  </documentManagement>
</p:properties>
</file>

<file path=customXml/itemProps1.xml><?xml version="1.0" encoding="utf-8"?>
<ds:datastoreItem xmlns:ds="http://schemas.openxmlformats.org/officeDocument/2006/customXml" ds:itemID="{AA96D6E0-C592-4DA5-A60C-085CDF7E8898}"/>
</file>

<file path=customXml/itemProps2.xml><?xml version="1.0" encoding="utf-8"?>
<ds:datastoreItem xmlns:ds="http://schemas.openxmlformats.org/officeDocument/2006/customXml" ds:itemID="{2F86BB94-77D6-4EE4-8D73-1D4D191775B6}">
  <ds:schemaRefs>
    <ds:schemaRef ds:uri="http://schemas.microsoft.com/sharepoint/v3/contenttype/forms"/>
  </ds:schemaRefs>
</ds:datastoreItem>
</file>

<file path=customXml/itemProps3.xml><?xml version="1.0" encoding="utf-8"?>
<ds:datastoreItem xmlns:ds="http://schemas.openxmlformats.org/officeDocument/2006/customXml" ds:itemID="{8261E914-9768-46F2-84F8-1B6E955B7A0A}">
  <ds:schemaRefs>
    <ds:schemaRef ds:uri="http://purl.org/dc/terms/"/>
    <ds:schemaRef ds:uri="2637e5a0-6ef7-4e7a-9d91-3c84acf97fda"/>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75a5c94b-9737-4653-bbee-ba6d28873f9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Header</vt:lpstr>
      <vt:lpstr>1. Introduction</vt:lpstr>
      <vt:lpstr>QA - Auto Scoring</vt:lpstr>
      <vt:lpstr>QA - Manual Scoring</vt:lpstr>
      <vt:lpstr>DataValidation</vt:lpstr>
      <vt:lpstr>CallScores</vt:lpstr>
      <vt:lpstr>'QA - Auto Scoring'!Print_Area</vt:lpstr>
      <vt:lpstr>'QA - Manual Scoring'!Print_Area</vt:lpstr>
      <vt:lpstr>Ratings</vt:lpstr>
      <vt:lpstr>TicketScores</vt:lpstr>
      <vt:lpstr>YesNo</vt:lpstr>
      <vt:lpstr>YesNoNotApplicable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Amanda Dreyer</dc:creator>
  <cp:keywords/>
  <dc:description/>
  <cp:lastModifiedBy>Gouri Mahendru</cp:lastModifiedBy>
  <cp:revision/>
  <dcterms:created xsi:type="dcterms:W3CDTF">2008-11-01T13:57:46Z</dcterms:created>
  <dcterms:modified xsi:type="dcterms:W3CDTF">2023-02-16T10:19:08Z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0x01010023415BE39F0BD8408944F2E1441CC840</vt:lpwstr>
  </property>
  <property fmtid="{D5CDD505-2E9C-101B-9397-08002B2CF9AE}" pid="3" name="AuthorIds_UIVersion_2560">
    <vt:lpwstr>192</vt:lpwstr>
  </property>
  <property fmtid="{D5CDD505-2E9C-101B-9397-08002B2CF9AE}" pid="4" name="MSIP_Label_a507bfb2-11d3-4471-a009-e3c4fa095e71_Enabled">
    <vt:lpwstr>True</vt:lpwstr>
  </property>
  <property fmtid="{D5CDD505-2E9C-101B-9397-08002B2CF9AE}" pid="5" name="MSIP_Label_a507bfb2-11d3-4471-a009-e3c4fa095e71_SiteId">
    <vt:lpwstr>dd3edd7f-5cb4-4f13-8645-b0f69dacb19a</vt:lpwstr>
  </property>
  <property fmtid="{D5CDD505-2E9C-101B-9397-08002B2CF9AE}" pid="6" name="MSIP_Label_a507bfb2-11d3-4471-a009-e3c4fa095e71_Owner">
    <vt:lpwstr>MOsman@aecon.com</vt:lpwstr>
  </property>
  <property fmtid="{D5CDD505-2E9C-101B-9397-08002B2CF9AE}" pid="7" name="MSIP_Label_a507bfb2-11d3-4471-a009-e3c4fa095e71_SetDate">
    <vt:lpwstr>2020-04-14T14:50:30.7065637Z</vt:lpwstr>
  </property>
  <property fmtid="{D5CDD505-2E9C-101B-9397-08002B2CF9AE}" pid="8" name="MSIP_Label_a507bfb2-11d3-4471-a009-e3c4fa095e71_Name">
    <vt:lpwstr>Public</vt:lpwstr>
  </property>
  <property fmtid="{D5CDD505-2E9C-101B-9397-08002B2CF9AE}" pid="9" name="MSIP_Label_a507bfb2-11d3-4471-a009-e3c4fa095e71_Application">
    <vt:lpwstr>Microsoft Azure Information Protection</vt:lpwstr>
  </property>
  <property fmtid="{D5CDD505-2E9C-101B-9397-08002B2CF9AE}" pid="10" name="MSIP_Label_a507bfb2-11d3-4471-a009-e3c4fa095e71_ActionId">
    <vt:lpwstr>85376992-47c9-4569-8b44-1e50192e1ab9</vt:lpwstr>
  </property>
  <property fmtid="{D5CDD505-2E9C-101B-9397-08002B2CF9AE}" pid="11" name="MSIP_Label_a507bfb2-11d3-4471-a009-e3c4fa095e71_Extended_MSFT_Method">
    <vt:lpwstr>Automatic</vt:lpwstr>
  </property>
  <property fmtid="{D5CDD505-2E9C-101B-9397-08002B2CF9AE}" pid="12" name="Sensitivity">
    <vt:lpwstr>Public</vt:lpwstr>
  </property>
</Properties>
</file>